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yfaure\Documents\SGPP\FEADER 2023-2027\Plans de financement\PF IT11 06_06_25\Verrouillés\"/>
    </mc:Choice>
  </mc:AlternateContent>
  <xr:revisionPtr revIDLastSave="0" documentId="13_ncr:1_{3A6222B2-E604-4686-8ED7-CE329E2C45FF}" xr6:coauthVersionLast="36" xr6:coauthVersionMax="47" xr10:uidLastSave="{00000000-0000-0000-0000-000000000000}"/>
  <bookViews>
    <workbookView xWindow="0" yWindow="0" windowWidth="28800" windowHeight="10300" tabRatio="836" xr2:uid="{00000000-000D-0000-FFFF-FFFF00000000}"/>
  </bookViews>
  <sheets>
    <sheet name="Accueil" sheetId="30" r:id="rId1"/>
    <sheet name="A-Recettes" sheetId="20" r:id="rId2"/>
    <sheet name="0-Presentation poste-typeaction" sheetId="19" r:id="rId3"/>
    <sheet name="1.1 Frais personnel" sheetId="1" r:id="rId4"/>
    <sheet name="1.2 Achat &amp; prestation" sheetId="13" r:id="rId5"/>
    <sheet name="1.3 Déplacement &amp; hébergement" sheetId="14" r:id="rId6"/>
    <sheet name="1.4 Contribution en nature" sheetId="31" r:id="rId7"/>
    <sheet name="1.5 Coût participation agri" sheetId="25" r:id="rId8"/>
    <sheet name="1.6 Amortissement" sheetId="17" r:id="rId9"/>
    <sheet name="1.7 OCS" sheetId="32" r:id="rId10"/>
    <sheet name="Syn pf bénéficiaire" sheetId="23" r:id="rId11"/>
    <sheet name="Syn pf instructeur" sheetId="34" r:id="rId12"/>
  </sheets>
  <definedNames>
    <definedName name="à_choisir_dans_le_menu_déroulant" localSheetId="6">#REF!</definedName>
    <definedName name="à_choisir_dans_le_menu_déroulant" localSheetId="9">#REF!</definedName>
    <definedName name="à_choisir_dans_le_menu_déroulant" localSheetId="0">#REF!</definedName>
    <definedName name="à_choisir_dans_le_menu_déroulant" localSheetId="11">#REF!</definedName>
    <definedName name="à_choisir_dans_le_menu_déroulant">#REF!</definedName>
    <definedName name="P.Z.Gestion_de_la_feuille" localSheetId="6">#REF!</definedName>
    <definedName name="P.Z.Gestion_de_la_feuille" localSheetId="9">#REF!</definedName>
    <definedName name="P.Z.Gestion_de_la_feuille" localSheetId="0">#REF!</definedName>
    <definedName name="P.Z.Gestion_de_la_feuille" localSheetId="11">#REF!</definedName>
    <definedName name="P.Z.Gestion_de_la_feuille">#REF!</definedName>
    <definedName name="P_Z_0_B_COLONNE_COMMENTAIRE_SI_INDICATION_STANDARD" localSheetId="6">#REF!</definedName>
    <definedName name="P_Z_0_B_COLONNE_COMMENTAIRE_SI_INDICATION_STANDARD" localSheetId="9">#REF!</definedName>
    <definedName name="P_Z_0_B_COLONNE_COMMENTAIRE_SI_INDICATION_STANDARD" localSheetId="11">#REF!</definedName>
    <definedName name="P_Z_0_B_COLONNE_COMMENTAIRE_SI_INDICATION_STANDARD">#REF!</definedName>
    <definedName name="P_Z_0_B_COLONNE_COMMENTAIRE_SI_LIBELLE_STANDARD" localSheetId="6">#REF!</definedName>
    <definedName name="P_Z_0_B_COLONNE_COMMENTAIRE_SI_LIBELLE_STANDARD" localSheetId="9">#REF!</definedName>
    <definedName name="P_Z_0_B_COLONNE_COMMENTAIRE_SI_LIBELLE_STANDARD" localSheetId="11">#REF!</definedName>
    <definedName name="P_Z_0_B_COLONNE_COMMENTAIRE_SI_LIBELLE_STANDARD">#REF!</definedName>
    <definedName name="P_Z_0_B_COLONNE_MOTIFS_INELIGIBILITE_INDICATION_STANDARD" localSheetId="6">#REF!</definedName>
    <definedName name="P_Z_0_B_COLONNE_MOTIFS_INELIGIBILITE_INDICATION_STANDARD" localSheetId="9">#REF!</definedName>
    <definedName name="P_Z_0_B_COLONNE_MOTIFS_INELIGIBILITE_INDICATION_STANDARD" localSheetId="11">#REF!</definedName>
    <definedName name="P_Z_0_B_COLONNE_MOTIFS_INELIGIBILITE_INDICATION_STANDARD">#REF!</definedName>
    <definedName name="P_Z_0_B_COLONNE_MOTIFS_INELIGIBILITE_LIBELLE_STANDARD" localSheetId="6">#REF!</definedName>
    <definedName name="P_Z_0_B_COLONNE_MOTIFS_INELIGIBILITE_LIBELLE_STANDARD" localSheetId="9">#REF!</definedName>
    <definedName name="P_Z_0_B_COLONNE_MOTIFS_INELIGIBILITE_LIBELLE_STANDARD" localSheetId="11">#REF!</definedName>
    <definedName name="P_Z_0_B_COLONNE_MOTIFS_INELIGIBILITE_LIBELLE_STANDARD">#REF!</definedName>
    <definedName name="P_Z_0_B_COLONNE_MT_ELIGIBLE_LIBELLE_STANDARD" localSheetId="6">#REF!</definedName>
    <definedName name="P_Z_0_B_COLONNE_MT_ELIGIBLE_LIBELLE_STANDARD" localSheetId="9">#REF!</definedName>
    <definedName name="P_Z_0_B_COLONNE_MT_ELIGIBLE_LIBELLE_STANDARD" localSheetId="11">#REF!</definedName>
    <definedName name="P_Z_0_B_COLONNE_MT_ELIGIBLE_LIBELLE_STANDARD">#REF!</definedName>
    <definedName name="P_Z_0_B_COLONNE_MT_INELIGIBLE_LIBELLE_STANDARD" localSheetId="6">#REF!</definedName>
    <definedName name="P_Z_0_B_COLONNE_MT_INELIGIBLE_LIBELLE_STANDARD" localSheetId="9">#REF!</definedName>
    <definedName name="P_Z_0_B_COLONNE_MT_INELIGIBLE_LIBELLE_STANDARD" localSheetId="11">#REF!</definedName>
    <definedName name="P_Z_0_B_COLONNE_MT_INELIGIBLE_LIBELLE_STANDARD">#REF!</definedName>
    <definedName name="P_Z_0_B_COLONNE_MT_MAX_LIBELLE_STANDARD" localSheetId="6">#REF!</definedName>
    <definedName name="P_Z_0_B_COLONNE_MT_MAX_LIBELLE_STANDARD" localSheetId="9">#REF!</definedName>
    <definedName name="P_Z_0_B_COLONNE_MT_MAX_LIBELLE_STANDARD" localSheetId="11">#REF!</definedName>
    <definedName name="P_Z_0_B_COLONNE_MT_MAX_LIBELLE_STANDARD">#REF!</definedName>
    <definedName name="P_Z_0_B_COLONNE_MT_PRES_HT_INDICATION_STANDARD" localSheetId="6">#REF!</definedName>
    <definedName name="P_Z_0_B_COLONNE_MT_PRES_HT_INDICATION_STANDARD" localSheetId="9">#REF!</definedName>
    <definedName name="P_Z_0_B_COLONNE_MT_PRES_HT_INDICATION_STANDARD" localSheetId="11">#REF!</definedName>
    <definedName name="P_Z_0_B_COLONNE_MT_PRES_HT_INDICATION_STANDARD">#REF!</definedName>
    <definedName name="P_Z_0_B_COLONNE_MT_PRES_HT_LIBELLE_STANDARD" localSheetId="6">#REF!</definedName>
    <definedName name="P_Z_0_B_COLONNE_MT_PRES_HT_LIBELLE_STANDARD" localSheetId="9">#REF!</definedName>
    <definedName name="P_Z_0_B_COLONNE_MT_PRES_HT_LIBELLE_STANDARD" localSheetId="11">#REF!</definedName>
    <definedName name="P_Z_0_B_COLONNE_MT_PRES_HT_LIBELLE_STANDARD">#REF!</definedName>
    <definedName name="P_Z_0_B_COLONNE_MT_PRES_INDICATION_STANDARD" localSheetId="6">#REF!</definedName>
    <definedName name="P_Z_0_B_COLONNE_MT_PRES_INDICATION_STANDARD" localSheetId="9">#REF!</definedName>
    <definedName name="P_Z_0_B_COLONNE_MT_PRES_INDICATION_STANDARD" localSheetId="11">#REF!</definedName>
    <definedName name="P_Z_0_B_COLONNE_MT_PRES_INDICATION_STANDARD">#REF!</definedName>
    <definedName name="P_Z_0_B_COLONNE_MT_PRES_LIBELLE_STANDARD" localSheetId="6">#REF!</definedName>
    <definedName name="P_Z_0_B_COLONNE_MT_PRES_LIBELLE_STANDARD" localSheetId="9">#REF!</definedName>
    <definedName name="P_Z_0_B_COLONNE_MT_PRES_LIBELLE_STANDARD" localSheetId="11">#REF!</definedName>
    <definedName name="P_Z_0_B_COLONNE_MT_PRES_LIBELLE_STANDARD">#REF!</definedName>
    <definedName name="P_Z_0_B_COLONNE_MT_PRES_TVA_INDICATION_STANDARD" localSheetId="6">#REF!</definedName>
    <definedName name="P_Z_0_B_COLONNE_MT_PRES_TVA_INDICATION_STANDARD" localSheetId="9">#REF!</definedName>
    <definedName name="P_Z_0_B_COLONNE_MT_PRES_TVA_INDICATION_STANDARD" localSheetId="11">#REF!</definedName>
    <definedName name="P_Z_0_B_COLONNE_MT_PRES_TVA_INDICATION_STANDARD">#REF!</definedName>
    <definedName name="P_Z_0_B_COLONNE_MT_PRES_TVA_LIBELLE_STANDARD" localSheetId="6">#REF!</definedName>
    <definedName name="P_Z_0_B_COLONNE_MT_PRES_TVA_LIBELLE_STANDARD" localSheetId="9">#REF!</definedName>
    <definedName name="P_Z_0_B_COLONNE_MT_PRES_TVA_LIBELLE_STANDARD" localSheetId="11">#REF!</definedName>
    <definedName name="P_Z_0_B_COLONNE_MT_PRES_TVA_LIBELLE_STANDARD">#REF!</definedName>
    <definedName name="P_Z_0_B_COLONNE_MT_RAISONNABLE_LIBELLE_STANDARD" localSheetId="6">#REF!</definedName>
    <definedName name="P_Z_0_B_COLONNE_MT_RAISONNABLE_LIBELLE_STANDARD" localSheetId="9">#REF!</definedName>
    <definedName name="P_Z_0_B_COLONNE_MT_RAISONNABLE_LIBELLE_STANDARD" localSheetId="11">#REF!</definedName>
    <definedName name="P_Z_0_B_COLONNE_MT_RAISONNABLE_LIBELLE_STANDARD">#REF!</definedName>
    <definedName name="P_Z_0_B_COLONNE_POSTE_INDICATION_STANDARD" localSheetId="6">#REF!</definedName>
    <definedName name="P_Z_0_B_COLONNE_POSTE_INDICATION_STANDARD" localSheetId="9">#REF!</definedName>
    <definedName name="P_Z_0_B_COLONNE_POSTE_INDICATION_STANDARD" localSheetId="11">#REF!</definedName>
    <definedName name="P_Z_0_B_COLONNE_POSTE_INDICATION_STANDARD">#REF!</definedName>
    <definedName name="P_Z_0_B_COLONNE_POSTE_LIBELLE_STANDARD" localSheetId="6">#REF!</definedName>
    <definedName name="P_Z_0_B_COLONNE_POSTE_LIBELLE_STANDARD" localSheetId="9">#REF!</definedName>
    <definedName name="P_Z_0_B_COLONNE_POSTE_LIBELLE_STANDARD" localSheetId="11">#REF!</definedName>
    <definedName name="P_Z_0_B_COLONNE_POSTE_LIBELLE_STANDARD">#REF!</definedName>
    <definedName name="P_Z_0_B_COLONNE_SOUS_OPERATION_INDICATION_STANDARD" localSheetId="6">#REF!</definedName>
    <definedName name="P_Z_0_B_COLONNE_SOUS_OPERATION_INDICATION_STANDARD" localSheetId="9">#REF!</definedName>
    <definedName name="P_Z_0_B_COLONNE_SOUS_OPERATION_INDICATION_STANDARD" localSheetId="11">#REF!</definedName>
    <definedName name="P_Z_0_B_COLONNE_SOUS_OPERATION_INDICATION_STANDARD">#REF!</definedName>
    <definedName name="P_Z_0_B_COLONNE_SOUS_OPERATION_LIBELLE_STANDARD" localSheetId="6">#REF!</definedName>
    <definedName name="P_Z_0_B_COLONNE_SOUS_OPERATION_LIBELLE_STANDARD" localSheetId="9">#REF!</definedName>
    <definedName name="P_Z_0_B_COLONNE_SOUS_OPERATION_LIBELLE_STANDARD" localSheetId="11">#REF!</definedName>
    <definedName name="P_Z_0_B_COLONNE_SOUS_OPERATION_LIBELLE_STANDARD">#REF!</definedName>
    <definedName name="P_Z_0_B_COLONNES_MARCHE_2_DEVIS" localSheetId="6">#REF!</definedName>
    <definedName name="P_Z_0_B_COLONNES_MARCHE_2_DEVIS" localSheetId="9">#REF!</definedName>
    <definedName name="P_Z_0_B_COLONNES_MARCHE_2_DEVIS" localSheetId="11">#REF!</definedName>
    <definedName name="P_Z_0_B_COLONNES_MARCHE_2_DEVIS">#REF!</definedName>
    <definedName name="P_Z_0_B_COLONNES_MARCHE_3_DEVIS" localSheetId="6">#REF!</definedName>
    <definedName name="P_Z_0_B_COLONNES_MARCHE_3_DEVIS" localSheetId="9">#REF!</definedName>
    <definedName name="P_Z_0_B_COLONNES_MARCHE_3_DEVIS" localSheetId="11">#REF!</definedName>
    <definedName name="P_Z_0_B_COLONNES_MARCHE_3_DEVIS">#REF!</definedName>
    <definedName name="P_Z_0_B_UTILISATION_COUT_RAISONNABLE" localSheetId="6">#REF!</definedName>
    <definedName name="P_Z_0_B_UTILISATION_COUT_RAISONNABLE" localSheetId="9">#REF!</definedName>
    <definedName name="P_Z_0_B_UTILISATION_COUT_RAISONNABLE" localSheetId="11">#REF!</definedName>
    <definedName name="P_Z_0_B_UTILISATION_COUT_RAISONNABLE">#REF!</definedName>
    <definedName name="P_Z_0_B_UTILISATION_LIBELLES_DESCRIPTIONS" localSheetId="6">#REF!</definedName>
    <definedName name="P_Z_0_B_UTILISATION_LIBELLES_DESCRIPTIONS" localSheetId="9">#REF!</definedName>
    <definedName name="P_Z_0_B_UTILISATION_LIBELLES_DESCRIPTIONS" localSheetId="11">#REF!</definedName>
    <definedName name="P_Z_0_B_UTILISATION_LIBELLES_DESCRIPTIONS">#REF!</definedName>
    <definedName name="P_Z_0_B_UTILISATION_MT_MAX" localSheetId="6">#REF!</definedName>
    <definedName name="P_Z_0_B_UTILISATION_MT_MAX" localSheetId="9">#REF!</definedName>
    <definedName name="P_Z_0_B_UTILISATION_MT_MAX" localSheetId="11">#REF!</definedName>
    <definedName name="P_Z_0_B_UTILISATION_MT_MAX">#REF!</definedName>
    <definedName name="P_Z_0_B_UTILISATION_SOUS_OPERATIONS" localSheetId="6">#REF!</definedName>
    <definedName name="P_Z_0_B_UTILISATION_SOUS_OPERATIONS" localSheetId="9">#REF!</definedName>
    <definedName name="P_Z_0_B_UTILISATION_SOUS_OPERATIONS" localSheetId="11">#REF!</definedName>
    <definedName name="P_Z_0_B_UTILISATION_SOUS_OPERATIONS">#REF!</definedName>
    <definedName name="P_Z_0_B_UTILISATION_TVA" localSheetId="6">#REF!</definedName>
    <definedName name="P_Z_0_B_UTILISATION_TVA" localSheetId="9">#REF!</definedName>
    <definedName name="P_Z_0_B_UTILISATION_TVA" localSheetId="11">#REF!</definedName>
    <definedName name="P_Z_0_B_UTILISATION_TVA">#REF!</definedName>
    <definedName name="P_Z_0_N_COLONNE_COMMENTAIRE_SI_INDICATION_DEFAUT" localSheetId="6">#REF!</definedName>
    <definedName name="P_Z_0_N_COLONNE_COMMENTAIRE_SI_INDICATION_DEFAUT" localSheetId="9">#REF!</definedName>
    <definedName name="P_Z_0_N_COLONNE_COMMENTAIRE_SI_INDICATION_DEFAUT" localSheetId="11">#REF!</definedName>
    <definedName name="P_Z_0_N_COLONNE_COMMENTAIRE_SI_INDICATION_DEFAUT">#REF!</definedName>
    <definedName name="P_Z_0_N_COLONNE_COMMENTAIRE_SI_INDICATION_STANDARD" localSheetId="6">#REF!</definedName>
    <definedName name="P_Z_0_N_COLONNE_COMMENTAIRE_SI_INDICATION_STANDARD" localSheetId="9">#REF!</definedName>
    <definedName name="P_Z_0_N_COLONNE_COMMENTAIRE_SI_INDICATION_STANDARD" localSheetId="11">#REF!</definedName>
    <definedName name="P_Z_0_N_COLONNE_COMMENTAIRE_SI_INDICATION_STANDARD">#REF!</definedName>
    <definedName name="P_Z_0_N_COLONNE_COMMENTAIRE_SI_LIBELLE_DEFAUT" localSheetId="6">#REF!</definedName>
    <definedName name="P_Z_0_N_COLONNE_COMMENTAIRE_SI_LIBELLE_DEFAUT" localSheetId="9">#REF!</definedName>
    <definedName name="P_Z_0_N_COLONNE_COMMENTAIRE_SI_LIBELLE_DEFAUT" localSheetId="11">#REF!</definedName>
    <definedName name="P_Z_0_N_COLONNE_COMMENTAIRE_SI_LIBELLE_DEFAUT">#REF!</definedName>
    <definedName name="P_Z_0_N_COLONNE_COMMENTAIRE_SI_LIBELLE_STANDARD" localSheetId="6">#REF!</definedName>
    <definedName name="P_Z_0_N_COLONNE_COMMENTAIRE_SI_LIBELLE_STANDARD" localSheetId="9">#REF!</definedName>
    <definedName name="P_Z_0_N_COLONNE_COMMENTAIRE_SI_LIBELLE_STANDARD" localSheetId="11">#REF!</definedName>
    <definedName name="P_Z_0_N_COLONNE_COMMENTAIRE_SI_LIBELLE_STANDARD">#REF!</definedName>
    <definedName name="P_Z_0_N_COLONNE_MOTIFS_INELIGIBILITE_INDICATION_DEFAUT" localSheetId="6">#REF!</definedName>
    <definedName name="P_Z_0_N_COLONNE_MOTIFS_INELIGIBILITE_INDICATION_DEFAUT" localSheetId="9">#REF!</definedName>
    <definedName name="P_Z_0_N_COLONNE_MOTIFS_INELIGIBILITE_INDICATION_DEFAUT" localSheetId="11">#REF!</definedName>
    <definedName name="P_Z_0_N_COLONNE_MOTIFS_INELIGIBILITE_INDICATION_DEFAUT">#REF!</definedName>
    <definedName name="P_Z_0_N_COLONNE_MOTIFS_INELIGIBILITE_INDICATION_STANDARD" localSheetId="6">#REF!</definedName>
    <definedName name="P_Z_0_N_COLONNE_MOTIFS_INELIGIBILITE_INDICATION_STANDARD" localSheetId="9">#REF!</definedName>
    <definedName name="P_Z_0_N_COLONNE_MOTIFS_INELIGIBILITE_INDICATION_STANDARD" localSheetId="11">#REF!</definedName>
    <definedName name="P_Z_0_N_COLONNE_MOTIFS_INELIGIBILITE_INDICATION_STANDARD">#REF!</definedName>
    <definedName name="P_Z_0_N_COLONNE_MOTIFS_INELIGIBILITE_LIBELLE_DEFAUT" localSheetId="6">#REF!</definedName>
    <definedName name="P_Z_0_N_COLONNE_MOTIFS_INELIGIBILITE_LIBELLE_DEFAUT" localSheetId="9">#REF!</definedName>
    <definedName name="P_Z_0_N_COLONNE_MOTIFS_INELIGIBILITE_LIBELLE_DEFAUT" localSheetId="11">#REF!</definedName>
    <definedName name="P_Z_0_N_COLONNE_MOTIFS_INELIGIBILITE_LIBELLE_DEFAUT">#REF!</definedName>
    <definedName name="P_Z_0_N_COLONNE_MOTIFS_INELIGIBILITE_LIBELLE_STANDARD" localSheetId="6">#REF!</definedName>
    <definedName name="P_Z_0_N_COLONNE_MOTIFS_INELIGIBILITE_LIBELLE_STANDARD" localSheetId="9">#REF!</definedName>
    <definedName name="P_Z_0_N_COLONNE_MOTIFS_INELIGIBILITE_LIBELLE_STANDARD" localSheetId="11">#REF!</definedName>
    <definedName name="P_Z_0_N_COLONNE_MOTIFS_INELIGIBILITE_LIBELLE_STANDARD">#REF!</definedName>
    <definedName name="P_Z_0_N_COLONNE_MT_ELIGIBLE_LIBELLE_DEFAUT" localSheetId="6">#REF!</definedName>
    <definedName name="P_Z_0_N_COLONNE_MT_ELIGIBLE_LIBELLE_DEFAUT" localSheetId="9">#REF!</definedName>
    <definedName name="P_Z_0_N_COLONNE_MT_ELIGIBLE_LIBELLE_DEFAUT" localSheetId="11">#REF!</definedName>
    <definedName name="P_Z_0_N_COLONNE_MT_ELIGIBLE_LIBELLE_DEFAUT">#REF!</definedName>
    <definedName name="P_Z_0_N_COLONNE_MT_ELIGIBLE_LIBELLE_STANDARD" localSheetId="6">#REF!</definedName>
    <definedName name="P_Z_0_N_COLONNE_MT_ELIGIBLE_LIBELLE_STANDARD" localSheetId="9">#REF!</definedName>
    <definedName name="P_Z_0_N_COLONNE_MT_ELIGIBLE_LIBELLE_STANDARD" localSheetId="11">#REF!</definedName>
    <definedName name="P_Z_0_N_COLONNE_MT_ELIGIBLE_LIBELLE_STANDARD">#REF!</definedName>
    <definedName name="P_Z_0_N_COLONNE_MT_INELIGIBLE_LIBELLE_DEFAUT" localSheetId="6">#REF!</definedName>
    <definedName name="P_Z_0_N_COLONNE_MT_INELIGIBLE_LIBELLE_DEFAUT" localSheetId="9">#REF!</definedName>
    <definedName name="P_Z_0_N_COLONNE_MT_INELIGIBLE_LIBELLE_DEFAUT" localSheetId="11">#REF!</definedName>
    <definedName name="P_Z_0_N_COLONNE_MT_INELIGIBLE_LIBELLE_DEFAUT">#REF!</definedName>
    <definedName name="P_Z_0_N_COLONNE_MT_INELIGIBLE_LIBELLE_STANDARD" localSheetId="6">#REF!</definedName>
    <definedName name="P_Z_0_N_COLONNE_MT_INELIGIBLE_LIBELLE_STANDARD" localSheetId="9">#REF!</definedName>
    <definedName name="P_Z_0_N_COLONNE_MT_INELIGIBLE_LIBELLE_STANDARD" localSheetId="11">#REF!</definedName>
    <definedName name="P_Z_0_N_COLONNE_MT_INELIGIBLE_LIBELLE_STANDARD">#REF!</definedName>
    <definedName name="P_Z_0_N_COLONNE_MT_MAX_LIBELLE_DEFAUT" localSheetId="6">#REF!</definedName>
    <definedName name="P_Z_0_N_COLONNE_MT_MAX_LIBELLE_DEFAUT" localSheetId="9">#REF!</definedName>
    <definedName name="P_Z_0_N_COLONNE_MT_MAX_LIBELLE_DEFAUT" localSheetId="11">#REF!</definedName>
    <definedName name="P_Z_0_N_COLONNE_MT_MAX_LIBELLE_DEFAUT">#REF!</definedName>
    <definedName name="P_Z_0_N_COLONNE_MT_MAX_LIBELLE_STANDARD" localSheetId="6">#REF!</definedName>
    <definedName name="P_Z_0_N_COLONNE_MT_MAX_LIBELLE_STANDARD" localSheetId="9">#REF!</definedName>
    <definedName name="P_Z_0_N_COLONNE_MT_MAX_LIBELLE_STANDARD" localSheetId="11">#REF!</definedName>
    <definedName name="P_Z_0_N_COLONNE_MT_MAX_LIBELLE_STANDARD">#REF!</definedName>
    <definedName name="P_Z_0_N_COLONNE_MT_PRES_HT_INDICATION_DEFAUT" localSheetId="6">#REF!</definedName>
    <definedName name="P_Z_0_N_COLONNE_MT_PRES_HT_INDICATION_DEFAUT" localSheetId="9">#REF!</definedName>
    <definedName name="P_Z_0_N_COLONNE_MT_PRES_HT_INDICATION_DEFAUT" localSheetId="11">#REF!</definedName>
    <definedName name="P_Z_0_N_COLONNE_MT_PRES_HT_INDICATION_DEFAUT">#REF!</definedName>
    <definedName name="P_Z_0_N_COLONNE_MT_PRES_HT_INDICATION_STANDARD" localSheetId="6">#REF!</definedName>
    <definedName name="P_Z_0_N_COLONNE_MT_PRES_HT_INDICATION_STANDARD" localSheetId="9">#REF!</definedName>
    <definedName name="P_Z_0_N_COLONNE_MT_PRES_HT_INDICATION_STANDARD" localSheetId="11">#REF!</definedName>
    <definedName name="P_Z_0_N_COLONNE_MT_PRES_HT_INDICATION_STANDARD">#REF!</definedName>
    <definedName name="P_Z_0_N_COLONNE_MT_PRES_HT_LIBELLE_DEFAUT" localSheetId="6">#REF!</definedName>
    <definedName name="P_Z_0_N_COLONNE_MT_PRES_HT_LIBELLE_DEFAUT" localSheetId="9">#REF!</definedName>
    <definedName name="P_Z_0_N_COLONNE_MT_PRES_HT_LIBELLE_DEFAUT" localSheetId="11">#REF!</definedName>
    <definedName name="P_Z_0_N_COLONNE_MT_PRES_HT_LIBELLE_DEFAUT">#REF!</definedName>
    <definedName name="P_Z_0_N_COLONNE_MT_PRES_HT_LIBELLE_STANDARD" localSheetId="6">#REF!</definedName>
    <definedName name="P_Z_0_N_COLONNE_MT_PRES_HT_LIBELLE_STANDARD" localSheetId="9">#REF!</definedName>
    <definedName name="P_Z_0_N_COLONNE_MT_PRES_HT_LIBELLE_STANDARD" localSheetId="11">#REF!</definedName>
    <definedName name="P_Z_0_N_COLONNE_MT_PRES_HT_LIBELLE_STANDARD">#REF!</definedName>
    <definedName name="P_Z_0_N_COLONNE_MT_PRES_INDICATION_DEFAUT" localSheetId="6">#REF!</definedName>
    <definedName name="P_Z_0_N_COLONNE_MT_PRES_INDICATION_DEFAUT" localSheetId="9">#REF!</definedName>
    <definedName name="P_Z_0_N_COLONNE_MT_PRES_INDICATION_DEFAUT" localSheetId="11">#REF!</definedName>
    <definedName name="P_Z_0_N_COLONNE_MT_PRES_INDICATION_DEFAUT">#REF!</definedName>
    <definedName name="P_Z_0_N_COLONNE_MT_PRES_INDICATION_STANDARD" localSheetId="6">#REF!</definedName>
    <definedName name="P_Z_0_N_COLONNE_MT_PRES_INDICATION_STANDARD" localSheetId="9">#REF!</definedName>
    <definedName name="P_Z_0_N_COLONNE_MT_PRES_INDICATION_STANDARD" localSheetId="11">#REF!</definedName>
    <definedName name="P_Z_0_N_COLONNE_MT_PRES_INDICATION_STANDARD">#REF!</definedName>
    <definedName name="P_Z_0_N_COLONNE_MT_PRES_LIBELLE_DEFAUT" localSheetId="6">#REF!</definedName>
    <definedName name="P_Z_0_N_COLONNE_MT_PRES_LIBELLE_DEFAUT" localSheetId="9">#REF!</definedName>
    <definedName name="P_Z_0_N_COLONNE_MT_PRES_LIBELLE_DEFAUT" localSheetId="11">#REF!</definedName>
    <definedName name="P_Z_0_N_COLONNE_MT_PRES_LIBELLE_DEFAUT">#REF!</definedName>
    <definedName name="P_Z_0_N_COLONNE_MT_PRES_LIBELLE_STANDARD" localSheetId="6">#REF!</definedName>
    <definedName name="P_Z_0_N_COLONNE_MT_PRES_LIBELLE_STANDARD" localSheetId="9">#REF!</definedName>
    <definedName name="P_Z_0_N_COLONNE_MT_PRES_LIBELLE_STANDARD" localSheetId="11">#REF!</definedName>
    <definedName name="P_Z_0_N_COLONNE_MT_PRES_LIBELLE_STANDARD">#REF!</definedName>
    <definedName name="P_Z_0_N_COLONNE_MT_PRES_TVA_INDICATION_DEFAUT" localSheetId="6">#REF!</definedName>
    <definedName name="P_Z_0_N_COLONNE_MT_PRES_TVA_INDICATION_DEFAUT" localSheetId="9">#REF!</definedName>
    <definedName name="P_Z_0_N_COLONNE_MT_PRES_TVA_INDICATION_DEFAUT" localSheetId="11">#REF!</definedName>
    <definedName name="P_Z_0_N_COLONNE_MT_PRES_TVA_INDICATION_DEFAUT">#REF!</definedName>
    <definedName name="P_Z_0_N_COLONNE_MT_PRES_TVA_INDICATION_STANDARD" localSheetId="6">#REF!</definedName>
    <definedName name="P_Z_0_N_COLONNE_MT_PRES_TVA_INDICATION_STANDARD" localSheetId="9">#REF!</definedName>
    <definedName name="P_Z_0_N_COLONNE_MT_PRES_TVA_INDICATION_STANDARD" localSheetId="11">#REF!</definedName>
    <definedName name="P_Z_0_N_COLONNE_MT_PRES_TVA_INDICATION_STANDARD">#REF!</definedName>
    <definedName name="P_Z_0_N_COLONNE_MT_PRES_TVA_LIBELLE_DEFAUT" localSheetId="6">#REF!</definedName>
    <definedName name="P_Z_0_N_COLONNE_MT_PRES_TVA_LIBELLE_DEFAUT" localSheetId="9">#REF!</definedName>
    <definedName name="P_Z_0_N_COLONNE_MT_PRES_TVA_LIBELLE_DEFAUT" localSheetId="11">#REF!</definedName>
    <definedName name="P_Z_0_N_COLONNE_MT_PRES_TVA_LIBELLE_DEFAUT">#REF!</definedName>
    <definedName name="P_Z_0_N_COLONNE_MT_PRES_TVA_LIBELLE_STANDARD" localSheetId="6">#REF!</definedName>
    <definedName name="P_Z_0_N_COLONNE_MT_PRES_TVA_LIBELLE_STANDARD" localSheetId="9">#REF!</definedName>
    <definedName name="P_Z_0_N_COLONNE_MT_PRES_TVA_LIBELLE_STANDARD" localSheetId="11">#REF!</definedName>
    <definedName name="P_Z_0_N_COLONNE_MT_PRES_TVA_LIBELLE_STANDARD">#REF!</definedName>
    <definedName name="P_Z_0_N_COLONNE_MT_RAISONNABLE_DEFAUT" localSheetId="6">#REF!</definedName>
    <definedName name="P_Z_0_N_COLONNE_MT_RAISONNABLE_DEFAUT" localSheetId="9">#REF!</definedName>
    <definedName name="P_Z_0_N_COLONNE_MT_RAISONNABLE_DEFAUT" localSheetId="11">#REF!</definedName>
    <definedName name="P_Z_0_N_COLONNE_MT_RAISONNABLE_DEFAUT">#REF!</definedName>
    <definedName name="P_Z_0_N_COLONNE_MT_RAISONNABLE_STANDARD" localSheetId="6">#REF!</definedName>
    <definedName name="P_Z_0_N_COLONNE_MT_RAISONNABLE_STANDARD" localSheetId="9">#REF!</definedName>
    <definedName name="P_Z_0_N_COLONNE_MT_RAISONNABLE_STANDARD" localSheetId="11">#REF!</definedName>
    <definedName name="P_Z_0_N_COLONNE_MT_RAISONNABLE_STANDARD">#REF!</definedName>
    <definedName name="P_Z_0_N_COLONNE_POSTE_INDICATION_DEFAUT" localSheetId="6">#REF!</definedName>
    <definedName name="P_Z_0_N_COLONNE_POSTE_INDICATION_DEFAUT" localSheetId="9">#REF!</definedName>
    <definedName name="P_Z_0_N_COLONNE_POSTE_INDICATION_DEFAUT" localSheetId="11">#REF!</definedName>
    <definedName name="P_Z_0_N_COLONNE_POSTE_INDICATION_DEFAUT">#REF!</definedName>
    <definedName name="P_Z_0_N_COLONNE_POSTE_INDICATION_STANDARD" localSheetId="6">#REF!</definedName>
    <definedName name="P_Z_0_N_COLONNE_POSTE_INDICATION_STANDARD" localSheetId="9">#REF!</definedName>
    <definedName name="P_Z_0_N_COLONNE_POSTE_INDICATION_STANDARD" localSheetId="11">#REF!</definedName>
    <definedName name="P_Z_0_N_COLONNE_POSTE_INDICATION_STANDARD">#REF!</definedName>
    <definedName name="P_Z_0_N_COLONNE_POSTE_LIBELLE_DEFAUT" localSheetId="6">#REF!</definedName>
    <definedName name="P_Z_0_N_COLONNE_POSTE_LIBELLE_DEFAUT" localSheetId="9">#REF!</definedName>
    <definedName name="P_Z_0_N_COLONNE_POSTE_LIBELLE_DEFAUT" localSheetId="11">#REF!</definedName>
    <definedName name="P_Z_0_N_COLONNE_POSTE_LIBELLE_DEFAUT">#REF!</definedName>
    <definedName name="P_Z_0_N_COLONNE_POSTE_LIBELLE_STANDARD" localSheetId="6">#REF!</definedName>
    <definedName name="P_Z_0_N_COLONNE_POSTE_LIBELLE_STANDARD" localSheetId="9">#REF!</definedName>
    <definedName name="P_Z_0_N_COLONNE_POSTE_LIBELLE_STANDARD" localSheetId="11">#REF!</definedName>
    <definedName name="P_Z_0_N_COLONNE_POSTE_LIBELLE_STANDARD">#REF!</definedName>
    <definedName name="P_Z_0_N_COLONNE_SOUS_OPERATION_INDICATION_DEFAUT" localSheetId="6">#REF!</definedName>
    <definedName name="P_Z_0_N_COLONNE_SOUS_OPERATION_INDICATION_DEFAUT" localSheetId="9">#REF!</definedName>
    <definedName name="P_Z_0_N_COLONNE_SOUS_OPERATION_INDICATION_DEFAUT" localSheetId="11">#REF!</definedName>
    <definedName name="P_Z_0_N_COLONNE_SOUS_OPERATION_INDICATION_DEFAUT">#REF!</definedName>
    <definedName name="P_Z_0_N_COLONNE_SOUS_OPERATION_INDICATION_STANDARD" localSheetId="6">#REF!</definedName>
    <definedName name="P_Z_0_N_COLONNE_SOUS_OPERATION_INDICATION_STANDARD" localSheetId="9">#REF!</definedName>
    <definedName name="P_Z_0_N_COLONNE_SOUS_OPERATION_INDICATION_STANDARD" localSheetId="11">#REF!</definedName>
    <definedName name="P_Z_0_N_COLONNE_SOUS_OPERATION_INDICATION_STANDARD">#REF!</definedName>
    <definedName name="P_Z_0_N_COLONNE_SOUS_OPERATION_LIBELLE_DEFAUT" localSheetId="6">#REF!</definedName>
    <definedName name="P_Z_0_N_COLONNE_SOUS_OPERATION_LIBELLE_DEFAUT" localSheetId="9">#REF!</definedName>
    <definedName name="P_Z_0_N_COLONNE_SOUS_OPERATION_LIBELLE_DEFAUT" localSheetId="11">#REF!</definedName>
    <definedName name="P_Z_0_N_COLONNE_SOUS_OPERATION_LIBELLE_DEFAUT">#REF!</definedName>
    <definedName name="P_Z_0_N_COLONNE_SOUS_OPERATION_LIBELLE_STANDARD" localSheetId="6">#REF!</definedName>
    <definedName name="P_Z_0_N_COLONNE_SOUS_OPERATION_LIBELLE_STANDARD" localSheetId="9">#REF!</definedName>
    <definedName name="P_Z_0_N_COLONNE_SOUS_OPERATION_LIBELLE_STANDARD" localSheetId="11">#REF!</definedName>
    <definedName name="P_Z_0_N_COLONNE_SOUS_OPERATION_LIBELLE_STANDARD">#REF!</definedName>
    <definedName name="P_Z_0_N_COLONNES_MARCHE_2_DEVIS_SEUIL" localSheetId="6">#REF!</definedName>
    <definedName name="P_Z_0_N_COLONNES_MARCHE_2_DEVIS_SEUIL" localSheetId="9">#REF!</definedName>
    <definedName name="P_Z_0_N_COLONNES_MARCHE_2_DEVIS_SEUIL" localSheetId="11">#REF!</definedName>
    <definedName name="P_Z_0_N_COLONNES_MARCHE_2_DEVIS_SEUIL">#REF!</definedName>
    <definedName name="P_Z_0_N_COLONNES_MARCHE_3_DEVIS_SEUIL" localSheetId="6">#REF!</definedName>
    <definedName name="P_Z_0_N_COLONNES_MARCHE_3_DEVIS_SEUIL" localSheetId="9">#REF!</definedName>
    <definedName name="P_Z_0_N_COLONNES_MARCHE_3_DEVIS_SEUIL" localSheetId="11">#REF!</definedName>
    <definedName name="P_Z_0_N_COLONNES_MARCHE_3_DEVIS_SEUIL">#REF!</definedName>
    <definedName name="P_Z_0_R_LIBELLES_DESCRIPTIONS" localSheetId="6">#REF!</definedName>
    <definedName name="P_Z_0_R_LIBELLES_DESCRIPTIONS" localSheetId="9">#REF!</definedName>
    <definedName name="P_Z_0_R_LIBELLES_DESCRIPTIONS" localSheetId="11">#REF!</definedName>
    <definedName name="P_Z_0_R_LIBELLES_DESCRIPTIONS">#REF!</definedName>
    <definedName name="P_Z_0_R_LIBELLES_DESCRIPTIONS_1" localSheetId="6">#REF!</definedName>
    <definedName name="P_Z_0_R_LIBELLES_DESCRIPTIONS_1" localSheetId="9">#REF!</definedName>
    <definedName name="P_Z_0_R_LIBELLES_DESCRIPTIONS_1" localSheetId="11">#REF!</definedName>
    <definedName name="P_Z_0_R_LIBELLES_DESCRIPTIONS_1">#REF!</definedName>
    <definedName name="P_Z_0_R_LIBELLES_DESCRIPTIONS_10" localSheetId="6">#REF!</definedName>
    <definedName name="P_Z_0_R_LIBELLES_DESCRIPTIONS_10" localSheetId="9">#REF!</definedName>
    <definedName name="P_Z_0_R_LIBELLES_DESCRIPTIONS_10" localSheetId="11">#REF!</definedName>
    <definedName name="P_Z_0_R_LIBELLES_DESCRIPTIONS_10">#REF!</definedName>
    <definedName name="P_Z_0_R_LIBELLES_DESCRIPTIONS_11" localSheetId="6">#REF!</definedName>
    <definedName name="P_Z_0_R_LIBELLES_DESCRIPTIONS_11" localSheetId="9">#REF!</definedName>
    <definedName name="P_Z_0_R_LIBELLES_DESCRIPTIONS_11" localSheetId="11">#REF!</definedName>
    <definedName name="P_Z_0_R_LIBELLES_DESCRIPTIONS_11">#REF!</definedName>
    <definedName name="P_Z_0_R_LIBELLES_DESCRIPTIONS_12" localSheetId="6">#REF!</definedName>
    <definedName name="P_Z_0_R_LIBELLES_DESCRIPTIONS_12" localSheetId="9">#REF!</definedName>
    <definedName name="P_Z_0_R_LIBELLES_DESCRIPTIONS_12" localSheetId="11">#REF!</definedName>
    <definedName name="P_Z_0_R_LIBELLES_DESCRIPTIONS_12">#REF!</definedName>
    <definedName name="P_Z_0_R_LIBELLES_DESCRIPTIONS_13" localSheetId="6">#REF!</definedName>
    <definedName name="P_Z_0_R_LIBELLES_DESCRIPTIONS_13" localSheetId="9">#REF!</definedName>
    <definedName name="P_Z_0_R_LIBELLES_DESCRIPTIONS_13" localSheetId="11">#REF!</definedName>
    <definedName name="P_Z_0_R_LIBELLES_DESCRIPTIONS_13">#REF!</definedName>
    <definedName name="P_Z_0_R_LIBELLES_DESCRIPTIONS_14" localSheetId="6">#REF!</definedName>
    <definedName name="P_Z_0_R_LIBELLES_DESCRIPTIONS_14" localSheetId="9">#REF!</definedName>
    <definedName name="P_Z_0_R_LIBELLES_DESCRIPTIONS_14" localSheetId="11">#REF!</definedName>
    <definedName name="P_Z_0_R_LIBELLES_DESCRIPTIONS_14">#REF!</definedName>
    <definedName name="P_Z_0_R_LIBELLES_DESCRIPTIONS_15" localSheetId="6">#REF!</definedName>
    <definedName name="P_Z_0_R_LIBELLES_DESCRIPTIONS_15" localSheetId="9">#REF!</definedName>
    <definedName name="P_Z_0_R_LIBELLES_DESCRIPTIONS_15" localSheetId="11">#REF!</definedName>
    <definedName name="P_Z_0_R_LIBELLES_DESCRIPTIONS_15">#REF!</definedName>
    <definedName name="P_Z_0_R_LIBELLES_DESCRIPTIONS_16" localSheetId="6">#REF!</definedName>
    <definedName name="P_Z_0_R_LIBELLES_DESCRIPTIONS_16" localSheetId="9">#REF!</definedName>
    <definedName name="P_Z_0_R_LIBELLES_DESCRIPTIONS_16" localSheetId="11">#REF!</definedName>
    <definedName name="P_Z_0_R_LIBELLES_DESCRIPTIONS_16">#REF!</definedName>
    <definedName name="P_Z_0_R_LIBELLES_DESCRIPTIONS_17" localSheetId="6">#REF!</definedName>
    <definedName name="P_Z_0_R_LIBELLES_DESCRIPTIONS_17" localSheetId="9">#REF!</definedName>
    <definedName name="P_Z_0_R_LIBELLES_DESCRIPTIONS_17" localSheetId="11">#REF!</definedName>
    <definedName name="P_Z_0_R_LIBELLES_DESCRIPTIONS_17">#REF!</definedName>
    <definedName name="P_Z_0_R_LIBELLES_DESCRIPTIONS_18" localSheetId="6">#REF!</definedName>
    <definedName name="P_Z_0_R_LIBELLES_DESCRIPTIONS_18" localSheetId="9">#REF!</definedName>
    <definedName name="P_Z_0_R_LIBELLES_DESCRIPTIONS_18" localSheetId="11">#REF!</definedName>
    <definedName name="P_Z_0_R_LIBELLES_DESCRIPTIONS_18">#REF!</definedName>
    <definedName name="P_Z_0_R_LIBELLES_DESCRIPTIONS_19" localSheetId="6">#REF!</definedName>
    <definedName name="P_Z_0_R_LIBELLES_DESCRIPTIONS_19" localSheetId="9">#REF!</definedName>
    <definedName name="P_Z_0_R_LIBELLES_DESCRIPTIONS_19" localSheetId="11">#REF!</definedName>
    <definedName name="P_Z_0_R_LIBELLES_DESCRIPTIONS_19">#REF!</definedName>
    <definedName name="P_Z_0_R_LIBELLES_DESCRIPTIONS_2" localSheetId="6">#REF!</definedName>
    <definedName name="P_Z_0_R_LIBELLES_DESCRIPTIONS_2" localSheetId="9">#REF!</definedName>
    <definedName name="P_Z_0_R_LIBELLES_DESCRIPTIONS_2" localSheetId="11">#REF!</definedName>
    <definedName name="P_Z_0_R_LIBELLES_DESCRIPTIONS_2">#REF!</definedName>
    <definedName name="P_Z_0_R_LIBELLES_DESCRIPTIONS_20" localSheetId="6">#REF!</definedName>
    <definedName name="P_Z_0_R_LIBELLES_DESCRIPTIONS_20" localSheetId="9">#REF!</definedName>
    <definedName name="P_Z_0_R_LIBELLES_DESCRIPTIONS_20" localSheetId="11">#REF!</definedName>
    <definedName name="P_Z_0_R_LIBELLES_DESCRIPTIONS_20">#REF!</definedName>
    <definedName name="P_Z_0_R_LIBELLES_DESCRIPTIONS_3" localSheetId="6">#REF!</definedName>
    <definedName name="P_Z_0_R_LIBELLES_DESCRIPTIONS_3" localSheetId="9">#REF!</definedName>
    <definedName name="P_Z_0_R_LIBELLES_DESCRIPTIONS_3" localSheetId="11">#REF!</definedName>
    <definedName name="P_Z_0_R_LIBELLES_DESCRIPTIONS_3">#REF!</definedName>
    <definedName name="P_Z_0_R_LIBELLES_DESCRIPTIONS_4" localSheetId="6">#REF!</definedName>
    <definedName name="P_Z_0_R_LIBELLES_DESCRIPTIONS_4" localSheetId="9">#REF!</definedName>
    <definedName name="P_Z_0_R_LIBELLES_DESCRIPTIONS_4" localSheetId="11">#REF!</definedName>
    <definedName name="P_Z_0_R_LIBELLES_DESCRIPTIONS_4">#REF!</definedName>
    <definedName name="P_Z_0_R_LIBELLES_DESCRIPTIONS_5" localSheetId="6">#REF!</definedName>
    <definedName name="P_Z_0_R_LIBELLES_DESCRIPTIONS_5" localSheetId="9">#REF!</definedName>
    <definedName name="P_Z_0_R_LIBELLES_DESCRIPTIONS_5" localSheetId="11">#REF!</definedName>
    <definedName name="P_Z_0_R_LIBELLES_DESCRIPTIONS_5">#REF!</definedName>
    <definedName name="P_Z_0_R_LIBELLES_DESCRIPTIONS_6" localSheetId="6">#REF!</definedName>
    <definedName name="P_Z_0_R_LIBELLES_DESCRIPTIONS_6" localSheetId="9">#REF!</definedName>
    <definedName name="P_Z_0_R_LIBELLES_DESCRIPTIONS_6" localSheetId="11">#REF!</definedName>
    <definedName name="P_Z_0_R_LIBELLES_DESCRIPTIONS_6">#REF!</definedName>
    <definedName name="P_Z_0_R_LIBELLES_DESCRIPTIONS_7" localSheetId="6">#REF!</definedName>
    <definedName name="P_Z_0_R_LIBELLES_DESCRIPTIONS_7" localSheetId="9">#REF!</definedName>
    <definedName name="P_Z_0_R_LIBELLES_DESCRIPTIONS_7" localSheetId="11">#REF!</definedName>
    <definedName name="P_Z_0_R_LIBELLES_DESCRIPTIONS_7">#REF!</definedName>
    <definedName name="P_Z_0_R_LIBELLES_DESCRIPTIONS_8" localSheetId="6">#REF!</definedName>
    <definedName name="P_Z_0_R_LIBELLES_DESCRIPTIONS_8" localSheetId="9">#REF!</definedName>
    <definedName name="P_Z_0_R_LIBELLES_DESCRIPTIONS_8" localSheetId="11">#REF!</definedName>
    <definedName name="P_Z_0_R_LIBELLES_DESCRIPTIONS_8">#REF!</definedName>
    <definedName name="P_Z_0_R_LIBELLES_DESCRIPTIONS_9" localSheetId="6">#REF!</definedName>
    <definedName name="P_Z_0_R_LIBELLES_DESCRIPTIONS_9" localSheetId="9">#REF!</definedName>
    <definedName name="P_Z_0_R_LIBELLES_DESCRIPTIONS_9" localSheetId="11">#REF!</definedName>
    <definedName name="P_Z_0_R_LIBELLES_DESCRIPTIONS_9">#REF!</definedName>
    <definedName name="P_Z_0_R_LIBELLES_MARCHES_RAISONNABLES" localSheetId="6">#REF!</definedName>
    <definedName name="P_Z_0_R_LIBELLES_MARCHES_RAISONNABLES" localSheetId="9">#REF!</definedName>
    <definedName name="P_Z_0_R_LIBELLES_MARCHES_RAISONNABLES" localSheetId="11">#REF!</definedName>
    <definedName name="P_Z_0_R_LIBELLES_MARCHES_RAISONNABLES">#REF!</definedName>
    <definedName name="P_Z_0_R_LIBELLES_MARCHES_RAISONNABLES_1" localSheetId="6">#REF!</definedName>
    <definedName name="P_Z_0_R_LIBELLES_MARCHES_RAISONNABLES_1" localSheetId="9">#REF!</definedName>
    <definedName name="P_Z_0_R_LIBELLES_MARCHES_RAISONNABLES_1" localSheetId="11">#REF!</definedName>
    <definedName name="P_Z_0_R_LIBELLES_MARCHES_RAISONNABLES_1">#REF!</definedName>
    <definedName name="P_Z_0_R_LIBELLES_MARCHES_RAISONNABLES_2" localSheetId="6">#REF!</definedName>
    <definedName name="P_Z_0_R_LIBELLES_MARCHES_RAISONNABLES_2" localSheetId="9">#REF!</definedName>
    <definedName name="P_Z_0_R_LIBELLES_MARCHES_RAISONNABLES_2" localSheetId="11">#REF!</definedName>
    <definedName name="P_Z_0_R_LIBELLES_MARCHES_RAISONNABLES_2">#REF!</definedName>
    <definedName name="P_Z_0_R_LIBELLES_MARCHES_RAISONNABLES_3" localSheetId="6">#REF!</definedName>
    <definedName name="P_Z_0_R_LIBELLES_MARCHES_RAISONNABLES_3" localSheetId="9">#REF!</definedName>
    <definedName name="P_Z_0_R_LIBELLES_MARCHES_RAISONNABLES_3" localSheetId="11">#REF!</definedName>
    <definedName name="P_Z_0_R_LIBELLES_MARCHES_RAISONNABLES_3">#REF!</definedName>
    <definedName name="P_Z_0_R_LIBELLES_MARCHES_RAISONNABLES_4" localSheetId="6">#REF!</definedName>
    <definedName name="P_Z_0_R_LIBELLES_MARCHES_RAISONNABLES_4" localSheetId="9">#REF!</definedName>
    <definedName name="P_Z_0_R_LIBELLES_MARCHES_RAISONNABLES_4" localSheetId="11">#REF!</definedName>
    <definedName name="P_Z_0_R_LIBELLES_MARCHES_RAISONNABLES_4">#REF!</definedName>
    <definedName name="P_Z_0_R_LIBELLES_MARCHES_RAISONNABLES_5" localSheetId="6">#REF!</definedName>
    <definedName name="P_Z_0_R_LIBELLES_MARCHES_RAISONNABLES_5" localSheetId="9">#REF!</definedName>
    <definedName name="P_Z_0_R_LIBELLES_MARCHES_RAISONNABLES_5" localSheetId="11">#REF!</definedName>
    <definedName name="P_Z_0_R_LIBELLES_MARCHES_RAISONNABLES_5">#REF!</definedName>
    <definedName name="P_Z_0_R_LIBELLES_MARCHES_RAISONNABLES_OK" localSheetId="6">#REF!</definedName>
    <definedName name="P_Z_0_R_LIBELLES_MARCHES_RAISONNABLES_OK" localSheetId="9">#REF!</definedName>
    <definedName name="P_Z_0_R_LIBELLES_MARCHES_RAISONNABLES_OK" localSheetId="11">#REF!</definedName>
    <definedName name="P_Z_0_R_LIBELLES_MARCHES_RAISONNABLES_OK">#REF!</definedName>
    <definedName name="P_Z_0_R_LIBELLES_MOTIFS_INELIGIBILITE" localSheetId="6">#REF!</definedName>
    <definedName name="P_Z_0_R_LIBELLES_MOTIFS_INELIGIBILITE" localSheetId="9">#REF!</definedName>
    <definedName name="P_Z_0_R_LIBELLES_MOTIFS_INELIGIBILITE" localSheetId="11">#REF!</definedName>
    <definedName name="P_Z_0_R_LIBELLES_MOTIFS_INELIGIBILITE">#REF!</definedName>
    <definedName name="P_Z_0_R_LIBELLES_POSTES" localSheetId="6">#REF!</definedName>
    <definedName name="P_Z_0_R_LIBELLES_POSTES" localSheetId="9">#REF!</definedName>
    <definedName name="P_Z_0_R_LIBELLES_POSTES" localSheetId="11">#REF!</definedName>
    <definedName name="P_Z_0_R_LIBELLES_POSTES">#REF!</definedName>
    <definedName name="P_Z_0_R_LIBELLES_POSTES_1" localSheetId="6">#REF!</definedName>
    <definedName name="P_Z_0_R_LIBELLES_POSTES_1" localSheetId="9">#REF!</definedName>
    <definedName name="P_Z_0_R_LIBELLES_POSTES_1" localSheetId="11">#REF!</definedName>
    <definedName name="P_Z_0_R_LIBELLES_POSTES_1">#REF!</definedName>
    <definedName name="P_Z_0_R_LIBELLES_POSTES_10" localSheetId="6">#REF!</definedName>
    <definedName name="P_Z_0_R_LIBELLES_POSTES_10" localSheetId="9">#REF!</definedName>
    <definedName name="P_Z_0_R_LIBELLES_POSTES_10" localSheetId="11">#REF!</definedName>
    <definedName name="P_Z_0_R_LIBELLES_POSTES_10">#REF!</definedName>
    <definedName name="P_Z_0_R_LIBELLES_POSTES_11" localSheetId="6">#REF!</definedName>
    <definedName name="P_Z_0_R_LIBELLES_POSTES_11" localSheetId="9">#REF!</definedName>
    <definedName name="P_Z_0_R_LIBELLES_POSTES_11" localSheetId="11">#REF!</definedName>
    <definedName name="P_Z_0_R_LIBELLES_POSTES_11">#REF!</definedName>
    <definedName name="P_Z_0_R_LIBELLES_POSTES_12" localSheetId="6">#REF!</definedName>
    <definedName name="P_Z_0_R_LIBELLES_POSTES_12" localSheetId="9">#REF!</definedName>
    <definedName name="P_Z_0_R_LIBELLES_POSTES_12" localSheetId="11">#REF!</definedName>
    <definedName name="P_Z_0_R_LIBELLES_POSTES_12">#REF!</definedName>
    <definedName name="P_Z_0_R_LIBELLES_POSTES_13" localSheetId="6">#REF!</definedName>
    <definedName name="P_Z_0_R_LIBELLES_POSTES_13" localSheetId="9">#REF!</definedName>
    <definedName name="P_Z_0_R_LIBELLES_POSTES_13" localSheetId="11">#REF!</definedName>
    <definedName name="P_Z_0_R_LIBELLES_POSTES_13">#REF!</definedName>
    <definedName name="P_Z_0_R_LIBELLES_POSTES_14" localSheetId="6">#REF!</definedName>
    <definedName name="P_Z_0_R_LIBELLES_POSTES_14" localSheetId="9">#REF!</definedName>
    <definedName name="P_Z_0_R_LIBELLES_POSTES_14" localSheetId="11">#REF!</definedName>
    <definedName name="P_Z_0_R_LIBELLES_POSTES_14">#REF!</definedName>
    <definedName name="P_Z_0_R_LIBELLES_POSTES_15" localSheetId="6">#REF!</definedName>
    <definedName name="P_Z_0_R_LIBELLES_POSTES_15" localSheetId="9">#REF!</definedName>
    <definedName name="P_Z_0_R_LIBELLES_POSTES_15" localSheetId="11">#REF!</definedName>
    <definedName name="P_Z_0_R_LIBELLES_POSTES_15">#REF!</definedName>
    <definedName name="P_Z_0_R_LIBELLES_POSTES_16" localSheetId="6">#REF!</definedName>
    <definedName name="P_Z_0_R_LIBELLES_POSTES_16" localSheetId="9">#REF!</definedName>
    <definedName name="P_Z_0_R_LIBELLES_POSTES_16" localSheetId="11">#REF!</definedName>
    <definedName name="P_Z_0_R_LIBELLES_POSTES_16">#REF!</definedName>
    <definedName name="P_Z_0_R_LIBELLES_POSTES_17" localSheetId="6">#REF!</definedName>
    <definedName name="P_Z_0_R_LIBELLES_POSTES_17" localSheetId="9">#REF!</definedName>
    <definedName name="P_Z_0_R_LIBELLES_POSTES_17" localSheetId="11">#REF!</definedName>
    <definedName name="P_Z_0_R_LIBELLES_POSTES_17">#REF!</definedName>
    <definedName name="P_Z_0_R_LIBELLES_POSTES_18" localSheetId="6">#REF!</definedName>
    <definedName name="P_Z_0_R_LIBELLES_POSTES_18" localSheetId="9">#REF!</definedName>
    <definedName name="P_Z_0_R_LIBELLES_POSTES_18" localSheetId="11">#REF!</definedName>
    <definedName name="P_Z_0_R_LIBELLES_POSTES_18">#REF!</definedName>
    <definedName name="P_Z_0_R_LIBELLES_POSTES_19" localSheetId="6">#REF!</definedName>
    <definedName name="P_Z_0_R_LIBELLES_POSTES_19" localSheetId="9">#REF!</definedName>
    <definedName name="P_Z_0_R_LIBELLES_POSTES_19" localSheetId="11">#REF!</definedName>
    <definedName name="P_Z_0_R_LIBELLES_POSTES_19">#REF!</definedName>
    <definedName name="P_Z_0_R_LIBELLES_POSTES_2" localSheetId="6">#REF!</definedName>
    <definedName name="P_Z_0_R_LIBELLES_POSTES_2" localSheetId="9">#REF!</definedName>
    <definedName name="P_Z_0_R_LIBELLES_POSTES_2" localSheetId="11">#REF!</definedName>
    <definedName name="P_Z_0_R_LIBELLES_POSTES_2">#REF!</definedName>
    <definedName name="P_Z_0_R_LIBELLES_POSTES_20" localSheetId="6">#REF!</definedName>
    <definedName name="P_Z_0_R_LIBELLES_POSTES_20" localSheetId="9">#REF!</definedName>
    <definedName name="P_Z_0_R_LIBELLES_POSTES_20" localSheetId="11">#REF!</definedName>
    <definedName name="P_Z_0_R_LIBELLES_POSTES_20">#REF!</definedName>
    <definedName name="P_Z_0_R_LIBELLES_POSTES_3" localSheetId="6">#REF!</definedName>
    <definedName name="P_Z_0_R_LIBELLES_POSTES_3" localSheetId="9">#REF!</definedName>
    <definedName name="P_Z_0_R_LIBELLES_POSTES_3" localSheetId="11">#REF!</definedName>
    <definedName name="P_Z_0_R_LIBELLES_POSTES_3">#REF!</definedName>
    <definedName name="P_Z_0_R_LIBELLES_POSTES_4" localSheetId="6">#REF!</definedName>
    <definedName name="P_Z_0_R_LIBELLES_POSTES_4" localSheetId="9">#REF!</definedName>
    <definedName name="P_Z_0_R_LIBELLES_POSTES_4" localSheetId="11">#REF!</definedName>
    <definedName name="P_Z_0_R_LIBELLES_POSTES_4">#REF!</definedName>
    <definedName name="P_Z_0_R_LIBELLES_POSTES_5" localSheetId="6">#REF!</definedName>
    <definedName name="P_Z_0_R_LIBELLES_POSTES_5" localSheetId="9">#REF!</definedName>
    <definedName name="P_Z_0_R_LIBELLES_POSTES_5" localSheetId="11">#REF!</definedName>
    <definedName name="P_Z_0_R_LIBELLES_POSTES_5">#REF!</definedName>
    <definedName name="P_Z_0_R_LIBELLES_POSTES_6" localSheetId="6">#REF!</definedName>
    <definedName name="P_Z_0_R_LIBELLES_POSTES_6" localSheetId="9">#REF!</definedName>
    <definedName name="P_Z_0_R_LIBELLES_POSTES_6" localSheetId="11">#REF!</definedName>
    <definedName name="P_Z_0_R_LIBELLES_POSTES_6">#REF!</definedName>
    <definedName name="P_Z_0_R_LIBELLES_POSTES_7" localSheetId="6">#REF!</definedName>
    <definedName name="P_Z_0_R_LIBELLES_POSTES_7" localSheetId="9">#REF!</definedName>
    <definedName name="P_Z_0_R_LIBELLES_POSTES_7" localSheetId="11">#REF!</definedName>
    <definedName name="P_Z_0_R_LIBELLES_POSTES_7">#REF!</definedName>
    <definedName name="P_Z_0_R_LIBELLES_POSTES_8" localSheetId="6">#REF!</definedName>
    <definedName name="P_Z_0_R_LIBELLES_POSTES_8" localSheetId="9">#REF!</definedName>
    <definedName name="P_Z_0_R_LIBELLES_POSTES_8" localSheetId="11">#REF!</definedName>
    <definedName name="P_Z_0_R_LIBELLES_POSTES_8">#REF!</definedName>
    <definedName name="P_Z_0_R_LIBELLES_POSTES_9" localSheetId="6">#REF!</definedName>
    <definedName name="P_Z_0_R_LIBELLES_POSTES_9" localSheetId="9">#REF!</definedName>
    <definedName name="P_Z_0_R_LIBELLES_POSTES_9" localSheetId="11">#REF!</definedName>
    <definedName name="P_Z_0_R_LIBELLES_POSTES_9">#REF!</definedName>
    <definedName name="P_Z_0_R_LIBELLES_SOUS_OPERATIONS" localSheetId="6">#REF!</definedName>
    <definedName name="P_Z_0_R_LIBELLES_SOUS_OPERATIONS" localSheetId="9">#REF!</definedName>
    <definedName name="P_Z_0_R_LIBELLES_SOUS_OPERATIONS" localSheetId="11">#REF!</definedName>
    <definedName name="P_Z_0_R_LIBELLES_SOUS_OPERATIONS">#REF!</definedName>
    <definedName name="P_Z_0_R_LIBELLES_SOUS_OPERATIONS_" localSheetId="6">#REF!</definedName>
    <definedName name="P_Z_0_R_LIBELLES_SOUS_OPERATIONS_" localSheetId="9">#REF!</definedName>
    <definedName name="P_Z_0_R_LIBELLES_SOUS_OPERATIONS_" localSheetId="11">#REF!</definedName>
    <definedName name="P_Z_0_R_LIBELLES_SOUS_OPERATIONS_">#REF!</definedName>
    <definedName name="P_Z_0_R_LIBELLES_SOUS_OPERATIONS_1" localSheetId="6">#REF!</definedName>
    <definedName name="P_Z_0_R_LIBELLES_SOUS_OPERATIONS_1" localSheetId="9">#REF!</definedName>
    <definedName name="P_Z_0_R_LIBELLES_SOUS_OPERATIONS_1" localSheetId="11">#REF!</definedName>
    <definedName name="P_Z_0_R_LIBELLES_SOUS_OPERATIONS_1">#REF!</definedName>
    <definedName name="P_Z_0_R_LIBELLES_SOUS_OPERATIONS_10" localSheetId="6">#REF!</definedName>
    <definedName name="P_Z_0_R_LIBELLES_SOUS_OPERATIONS_10" localSheetId="9">#REF!</definedName>
    <definedName name="P_Z_0_R_LIBELLES_SOUS_OPERATIONS_10" localSheetId="11">#REF!</definedName>
    <definedName name="P_Z_0_R_LIBELLES_SOUS_OPERATIONS_10">#REF!</definedName>
    <definedName name="P_Z_0_R_LIBELLES_SOUS_OPERATIONS_11" localSheetId="6">#REF!</definedName>
    <definedName name="P_Z_0_R_LIBELLES_SOUS_OPERATIONS_11" localSheetId="9">#REF!</definedName>
    <definedName name="P_Z_0_R_LIBELLES_SOUS_OPERATIONS_11" localSheetId="11">#REF!</definedName>
    <definedName name="P_Z_0_R_LIBELLES_SOUS_OPERATIONS_11">#REF!</definedName>
    <definedName name="P_Z_0_R_LIBELLES_SOUS_OPERATIONS_12" localSheetId="6">#REF!</definedName>
    <definedName name="P_Z_0_R_LIBELLES_SOUS_OPERATIONS_12" localSheetId="9">#REF!</definedName>
    <definedName name="P_Z_0_R_LIBELLES_SOUS_OPERATIONS_12" localSheetId="11">#REF!</definedName>
    <definedName name="P_Z_0_R_LIBELLES_SOUS_OPERATIONS_12">#REF!</definedName>
    <definedName name="P_Z_0_R_LIBELLES_SOUS_OPERATIONS_13" localSheetId="6">#REF!</definedName>
    <definedName name="P_Z_0_R_LIBELLES_SOUS_OPERATIONS_13" localSheetId="9">#REF!</definedName>
    <definedName name="P_Z_0_R_LIBELLES_SOUS_OPERATIONS_13" localSheetId="11">#REF!</definedName>
    <definedName name="P_Z_0_R_LIBELLES_SOUS_OPERATIONS_13">#REF!</definedName>
    <definedName name="P_Z_0_R_LIBELLES_SOUS_OPERATIONS_14" localSheetId="6">#REF!</definedName>
    <definedName name="P_Z_0_R_LIBELLES_SOUS_OPERATIONS_14" localSheetId="9">#REF!</definedName>
    <definedName name="P_Z_0_R_LIBELLES_SOUS_OPERATIONS_14" localSheetId="11">#REF!</definedName>
    <definedName name="P_Z_0_R_LIBELLES_SOUS_OPERATIONS_14">#REF!</definedName>
    <definedName name="P_Z_0_R_LIBELLES_SOUS_OPERATIONS_15" localSheetId="6">#REF!</definedName>
    <definedName name="P_Z_0_R_LIBELLES_SOUS_OPERATIONS_15" localSheetId="9">#REF!</definedName>
    <definedName name="P_Z_0_R_LIBELLES_SOUS_OPERATIONS_15" localSheetId="11">#REF!</definedName>
    <definedName name="P_Z_0_R_LIBELLES_SOUS_OPERATIONS_15">#REF!</definedName>
    <definedName name="P_Z_0_R_LIBELLES_SOUS_OPERATIONS_16" localSheetId="6">#REF!</definedName>
    <definedName name="P_Z_0_R_LIBELLES_SOUS_OPERATIONS_16" localSheetId="9">#REF!</definedName>
    <definedName name="P_Z_0_R_LIBELLES_SOUS_OPERATIONS_16" localSheetId="11">#REF!</definedName>
    <definedName name="P_Z_0_R_LIBELLES_SOUS_OPERATIONS_16">#REF!</definedName>
    <definedName name="P_Z_0_R_LIBELLES_SOUS_OPERATIONS_17" localSheetId="6">#REF!</definedName>
    <definedName name="P_Z_0_R_LIBELLES_SOUS_OPERATIONS_17" localSheetId="9">#REF!</definedName>
    <definedName name="P_Z_0_R_LIBELLES_SOUS_OPERATIONS_17" localSheetId="11">#REF!</definedName>
    <definedName name="P_Z_0_R_LIBELLES_SOUS_OPERATIONS_17">#REF!</definedName>
    <definedName name="P_Z_0_R_LIBELLES_SOUS_OPERATIONS_18" localSheetId="6">#REF!</definedName>
    <definedName name="P_Z_0_R_LIBELLES_SOUS_OPERATIONS_18" localSheetId="9">#REF!</definedName>
    <definedName name="P_Z_0_R_LIBELLES_SOUS_OPERATIONS_18" localSheetId="11">#REF!</definedName>
    <definedName name="P_Z_0_R_LIBELLES_SOUS_OPERATIONS_18">#REF!</definedName>
    <definedName name="P_Z_0_R_LIBELLES_SOUS_OPERATIONS_19" localSheetId="6">#REF!</definedName>
    <definedName name="P_Z_0_R_LIBELLES_SOUS_OPERATIONS_19" localSheetId="9">#REF!</definedName>
    <definedName name="P_Z_0_R_LIBELLES_SOUS_OPERATIONS_19" localSheetId="11">#REF!</definedName>
    <definedName name="P_Z_0_R_LIBELLES_SOUS_OPERATIONS_19">#REF!</definedName>
    <definedName name="P_Z_0_R_LIBELLES_SOUS_OPERATIONS_2" localSheetId="6">#REF!</definedName>
    <definedName name="P_Z_0_R_LIBELLES_SOUS_OPERATIONS_2" localSheetId="9">#REF!</definedName>
    <definedName name="P_Z_0_R_LIBELLES_SOUS_OPERATIONS_2" localSheetId="11">#REF!</definedName>
    <definedName name="P_Z_0_R_LIBELLES_SOUS_OPERATIONS_2">#REF!</definedName>
    <definedName name="P_Z_0_R_LIBELLES_SOUS_OPERATIONS_20" localSheetId="6">#REF!</definedName>
    <definedName name="P_Z_0_R_LIBELLES_SOUS_OPERATIONS_20" localSheetId="9">#REF!</definedName>
    <definedName name="P_Z_0_R_LIBELLES_SOUS_OPERATIONS_20" localSheetId="11">#REF!</definedName>
    <definedName name="P_Z_0_R_LIBELLES_SOUS_OPERATIONS_20">#REF!</definedName>
    <definedName name="P_Z_0_R_LIBELLES_SOUS_OPERATIONS_3" localSheetId="6">#REF!</definedName>
    <definedName name="P_Z_0_R_LIBELLES_SOUS_OPERATIONS_3" localSheetId="9">#REF!</definedName>
    <definedName name="P_Z_0_R_LIBELLES_SOUS_OPERATIONS_3" localSheetId="11">#REF!</definedName>
    <definedName name="P_Z_0_R_LIBELLES_SOUS_OPERATIONS_3">#REF!</definedName>
    <definedName name="P_Z_0_R_LIBELLES_SOUS_OPERATIONS_4" localSheetId="6">#REF!</definedName>
    <definedName name="P_Z_0_R_LIBELLES_SOUS_OPERATIONS_4" localSheetId="9">#REF!</definedName>
    <definedName name="P_Z_0_R_LIBELLES_SOUS_OPERATIONS_4" localSheetId="11">#REF!</definedName>
    <definedName name="P_Z_0_R_LIBELLES_SOUS_OPERATIONS_4">#REF!</definedName>
    <definedName name="P_Z_0_R_LIBELLES_SOUS_OPERATIONS_5" localSheetId="6">#REF!</definedName>
    <definedName name="P_Z_0_R_LIBELLES_SOUS_OPERATIONS_5" localSheetId="9">#REF!</definedName>
    <definedName name="P_Z_0_R_LIBELLES_SOUS_OPERATIONS_5" localSheetId="11">#REF!</definedName>
    <definedName name="P_Z_0_R_LIBELLES_SOUS_OPERATIONS_5">#REF!</definedName>
    <definedName name="P_Z_0_R_LIBELLES_SOUS_OPERATIONS_6" localSheetId="6">#REF!</definedName>
    <definedName name="P_Z_0_R_LIBELLES_SOUS_OPERATIONS_6" localSheetId="9">#REF!</definedName>
    <definedName name="P_Z_0_R_LIBELLES_SOUS_OPERATIONS_6" localSheetId="11">#REF!</definedName>
    <definedName name="P_Z_0_R_LIBELLES_SOUS_OPERATIONS_6">#REF!</definedName>
    <definedName name="P_Z_0_R_LIBELLES_SOUS_OPERATIONS_7" localSheetId="6">#REF!</definedName>
    <definedName name="P_Z_0_R_LIBELLES_SOUS_OPERATIONS_7" localSheetId="9">#REF!</definedName>
    <definedName name="P_Z_0_R_LIBELLES_SOUS_OPERATIONS_7" localSheetId="11">#REF!</definedName>
    <definedName name="P_Z_0_R_LIBELLES_SOUS_OPERATIONS_7">#REF!</definedName>
    <definedName name="P_Z_0_R_LIBELLES_SOUS_OPERATIONS_8" localSheetId="6">#REF!</definedName>
    <definedName name="P_Z_0_R_LIBELLES_SOUS_OPERATIONS_8" localSheetId="9">#REF!</definedName>
    <definedName name="P_Z_0_R_LIBELLES_SOUS_OPERATIONS_8" localSheetId="11">#REF!</definedName>
    <definedName name="P_Z_0_R_LIBELLES_SOUS_OPERATIONS_8">#REF!</definedName>
    <definedName name="P_Z_0_R_LIBELLES_SOUS_OPERATIONS_9" localSheetId="6">#REF!</definedName>
    <definedName name="P_Z_0_R_LIBELLES_SOUS_OPERATIONS_9" localSheetId="9">#REF!</definedName>
    <definedName name="P_Z_0_R_LIBELLES_SOUS_OPERATIONS_9" localSheetId="11">#REF!</definedName>
    <definedName name="P_Z_0_R_LIBELLES_SOUS_OPERATIONS_9">#REF!</definedName>
    <definedName name="P_Z_0_R_LIBELLES_UNITES" localSheetId="6">#REF!</definedName>
    <definedName name="P_Z_0_R_LIBELLES_UNITES" localSheetId="9">#REF!</definedName>
    <definedName name="P_Z_0_R_LIBELLES_UNITES" localSheetId="11">#REF!</definedName>
    <definedName name="P_Z_0_R_LIBELLES_UNITES">#REF!</definedName>
    <definedName name="P_Z_0_R_LIBELLES_UNITES_1" localSheetId="6">#REF!</definedName>
    <definedName name="P_Z_0_R_LIBELLES_UNITES_1" localSheetId="9">#REF!</definedName>
    <definedName name="P_Z_0_R_LIBELLES_UNITES_1" localSheetId="11">#REF!</definedName>
    <definedName name="P_Z_0_R_LIBELLES_UNITES_1">#REF!</definedName>
    <definedName name="P_Z_0_R_LIBELLES_UNITES_10" localSheetId="6">#REF!</definedName>
    <definedName name="P_Z_0_R_LIBELLES_UNITES_10" localSheetId="9">#REF!</definedName>
    <definedName name="P_Z_0_R_LIBELLES_UNITES_10" localSheetId="11">#REF!</definedName>
    <definedName name="P_Z_0_R_LIBELLES_UNITES_10">#REF!</definedName>
    <definedName name="P_Z_0_R_LIBELLES_UNITES_11" localSheetId="6">#REF!</definedName>
    <definedName name="P_Z_0_R_LIBELLES_UNITES_11" localSheetId="9">#REF!</definedName>
    <definedName name="P_Z_0_R_LIBELLES_UNITES_11" localSheetId="11">#REF!</definedName>
    <definedName name="P_Z_0_R_LIBELLES_UNITES_11">#REF!</definedName>
    <definedName name="P_Z_0_R_LIBELLES_UNITES_12" localSheetId="6">#REF!</definedName>
    <definedName name="P_Z_0_R_LIBELLES_UNITES_12" localSheetId="9">#REF!</definedName>
    <definedName name="P_Z_0_R_LIBELLES_UNITES_12" localSheetId="11">#REF!</definedName>
    <definedName name="P_Z_0_R_LIBELLES_UNITES_12">#REF!</definedName>
    <definedName name="P_Z_0_R_LIBELLES_UNITES_13" localSheetId="6">#REF!</definedName>
    <definedName name="P_Z_0_R_LIBELLES_UNITES_13" localSheetId="9">#REF!</definedName>
    <definedName name="P_Z_0_R_LIBELLES_UNITES_13" localSheetId="11">#REF!</definedName>
    <definedName name="P_Z_0_R_LIBELLES_UNITES_13">#REF!</definedName>
    <definedName name="P_Z_0_R_LIBELLES_UNITES_14" localSheetId="6">#REF!</definedName>
    <definedName name="P_Z_0_R_LIBELLES_UNITES_14" localSheetId="9">#REF!</definedName>
    <definedName name="P_Z_0_R_LIBELLES_UNITES_14" localSheetId="11">#REF!</definedName>
    <definedName name="P_Z_0_R_LIBELLES_UNITES_14">#REF!</definedName>
    <definedName name="P_Z_0_R_LIBELLES_UNITES_15" localSheetId="6">#REF!</definedName>
    <definedName name="P_Z_0_R_LIBELLES_UNITES_15" localSheetId="9">#REF!</definedName>
    <definedName name="P_Z_0_R_LIBELLES_UNITES_15" localSheetId="11">#REF!</definedName>
    <definedName name="P_Z_0_R_LIBELLES_UNITES_15">#REF!</definedName>
    <definedName name="P_Z_0_R_LIBELLES_UNITES_16" localSheetId="6">#REF!</definedName>
    <definedName name="P_Z_0_R_LIBELLES_UNITES_16" localSheetId="9">#REF!</definedName>
    <definedName name="P_Z_0_R_LIBELLES_UNITES_16" localSheetId="11">#REF!</definedName>
    <definedName name="P_Z_0_R_LIBELLES_UNITES_16">#REF!</definedName>
    <definedName name="P_Z_0_R_LIBELLES_UNITES_17" localSheetId="6">#REF!</definedName>
    <definedName name="P_Z_0_R_LIBELLES_UNITES_17" localSheetId="9">#REF!</definedName>
    <definedName name="P_Z_0_R_LIBELLES_UNITES_17" localSheetId="11">#REF!</definedName>
    <definedName name="P_Z_0_R_LIBELLES_UNITES_17">#REF!</definedName>
    <definedName name="P_Z_0_R_LIBELLES_UNITES_18" localSheetId="6">#REF!</definedName>
    <definedName name="P_Z_0_R_LIBELLES_UNITES_18" localSheetId="9">#REF!</definedName>
    <definedName name="P_Z_0_R_LIBELLES_UNITES_18" localSheetId="11">#REF!</definedName>
    <definedName name="P_Z_0_R_LIBELLES_UNITES_18">#REF!</definedName>
    <definedName name="P_Z_0_R_LIBELLES_UNITES_19" localSheetId="6">#REF!</definedName>
    <definedName name="P_Z_0_R_LIBELLES_UNITES_19" localSheetId="9">#REF!</definedName>
    <definedName name="P_Z_0_R_LIBELLES_UNITES_19" localSheetId="11">#REF!</definedName>
    <definedName name="P_Z_0_R_LIBELLES_UNITES_19">#REF!</definedName>
    <definedName name="P_Z_0_R_LIBELLES_UNITES_2" localSheetId="6">#REF!</definedName>
    <definedName name="P_Z_0_R_LIBELLES_UNITES_2" localSheetId="9">#REF!</definedName>
    <definedName name="P_Z_0_R_LIBELLES_UNITES_2" localSheetId="11">#REF!</definedName>
    <definedName name="P_Z_0_R_LIBELLES_UNITES_2">#REF!</definedName>
    <definedName name="P_Z_0_R_LIBELLES_UNITES_20" localSheetId="6">#REF!</definedName>
    <definedName name="P_Z_0_R_LIBELLES_UNITES_20" localSheetId="9">#REF!</definedName>
    <definedName name="P_Z_0_R_LIBELLES_UNITES_20" localSheetId="11">#REF!</definedName>
    <definedName name="P_Z_0_R_LIBELLES_UNITES_20">#REF!</definedName>
    <definedName name="P_Z_0_R_LIBELLES_UNITES_3" localSheetId="6">#REF!</definedName>
    <definedName name="P_Z_0_R_LIBELLES_UNITES_3" localSheetId="9">#REF!</definedName>
    <definedName name="P_Z_0_R_LIBELLES_UNITES_3" localSheetId="11">#REF!</definedName>
    <definedName name="P_Z_0_R_LIBELLES_UNITES_3">#REF!</definedName>
    <definedName name="P_Z_0_R_LIBELLES_UNITES_4" localSheetId="6">#REF!</definedName>
    <definedName name="P_Z_0_R_LIBELLES_UNITES_4" localSheetId="9">#REF!</definedName>
    <definedName name="P_Z_0_R_LIBELLES_UNITES_4" localSheetId="11">#REF!</definedName>
    <definedName name="P_Z_0_R_LIBELLES_UNITES_4">#REF!</definedName>
    <definedName name="P_Z_0_R_LIBELLES_UNITES_5" localSheetId="6">#REF!</definedName>
    <definedName name="P_Z_0_R_LIBELLES_UNITES_5" localSheetId="9">#REF!</definedName>
    <definedName name="P_Z_0_R_LIBELLES_UNITES_5" localSheetId="11">#REF!</definedName>
    <definedName name="P_Z_0_R_LIBELLES_UNITES_5">#REF!</definedName>
    <definedName name="P_Z_0_R_LIBELLES_UNITES_6" localSheetId="6">#REF!</definedName>
    <definedName name="P_Z_0_R_LIBELLES_UNITES_6" localSheetId="9">#REF!</definedName>
    <definedName name="P_Z_0_R_LIBELLES_UNITES_6" localSheetId="11">#REF!</definedName>
    <definedName name="P_Z_0_R_LIBELLES_UNITES_6">#REF!</definedName>
    <definedName name="P_Z_0_R_LIBELLES_UNITES_7" localSheetId="6">#REF!</definedName>
    <definedName name="P_Z_0_R_LIBELLES_UNITES_7" localSheetId="9">#REF!</definedName>
    <definedName name="P_Z_0_R_LIBELLES_UNITES_7" localSheetId="11">#REF!</definedName>
    <definedName name="P_Z_0_R_LIBELLES_UNITES_7">#REF!</definedName>
    <definedName name="P_Z_0_R_LIBELLES_UNITES_8" localSheetId="6">#REF!</definedName>
    <definedName name="P_Z_0_R_LIBELLES_UNITES_8" localSheetId="9">#REF!</definedName>
    <definedName name="P_Z_0_R_LIBELLES_UNITES_8" localSheetId="11">#REF!</definedName>
    <definedName name="P_Z_0_R_LIBELLES_UNITES_8">#REF!</definedName>
    <definedName name="P_Z_0_R_LIBELLES_UNITES_9" localSheetId="6">#REF!</definedName>
    <definedName name="P_Z_0_R_LIBELLES_UNITES_9" localSheetId="9">#REF!</definedName>
    <definedName name="P_Z_0_R_LIBELLES_UNITES_9" localSheetId="11">#REF!</definedName>
    <definedName name="P_Z_0_R_LIBELLES_UNITES_9">#REF!</definedName>
    <definedName name="P_Z_1_B_COLONNE_COMMENTAIRE" localSheetId="6">#REF!</definedName>
    <definedName name="P_Z_1_B_COLONNE_COMMENTAIRE" localSheetId="9">#REF!</definedName>
    <definedName name="P_Z_1_B_COLONNE_COMMENTAIRE" localSheetId="11">#REF!</definedName>
    <definedName name="P_Z_1_B_COLONNE_COMMENTAIRE">#REF!</definedName>
    <definedName name="P_Z_1_B_COLONNE_COMMENTAIRE_ACTIVE" localSheetId="6">#REF!</definedName>
    <definedName name="P_Z_1_B_COLONNE_COMMENTAIRE_ACTIVE" localSheetId="9">#REF!</definedName>
    <definedName name="P_Z_1_B_COLONNE_COMMENTAIRE_ACTIVE" localSheetId="11">#REF!</definedName>
    <definedName name="P_Z_1_B_COLONNE_COMMENTAIRE_ACTIVE">#REF!</definedName>
    <definedName name="P_Z_1_B_COLONNE_COMMENTAIRE_INDICATION" localSheetId="6">#REF!</definedName>
    <definedName name="P_Z_1_B_COLONNE_COMMENTAIRE_INDICATION" localSheetId="9">#REF!</definedName>
    <definedName name="P_Z_1_B_COLONNE_COMMENTAIRE_INDICATION" localSheetId="11">#REF!</definedName>
    <definedName name="P_Z_1_B_COLONNE_COMMENTAIRE_INDICATION">#REF!</definedName>
    <definedName name="P_Z_1_B_COLONNE_COMMENTAIRE_OBLIGATOIRE" localSheetId="6">#REF!</definedName>
    <definedName name="P_Z_1_B_COLONNE_COMMENTAIRE_OBLIGATOIRE" localSheetId="9">#REF!</definedName>
    <definedName name="P_Z_1_B_COLONNE_COMMENTAIRE_OBLIGATOIRE" localSheetId="11">#REF!</definedName>
    <definedName name="P_Z_1_B_COLONNE_COMMENTAIRE_OBLIGATOIRE">#REF!</definedName>
    <definedName name="P_Z_1_B_COLONNE_COMMENTAIRE_SI_LIBELLE_STANDARD" localSheetId="6">#REF!</definedName>
    <definedName name="P_Z_1_B_COLONNE_COMMENTAIRE_SI_LIBELLE_STANDARD" localSheetId="9">#REF!</definedName>
    <definedName name="P_Z_1_B_COLONNE_COMMENTAIRE_SI_LIBELLE_STANDARD" localSheetId="11">#REF!</definedName>
    <definedName name="P_Z_1_B_COLONNE_COMMENTAIRE_SI_LIBELLE_STANDARD">#REF!</definedName>
    <definedName name="P_Z_1_B_COLONNE_CT_RAISONNABLE_FOURNISSEUR_2" localSheetId="6">#REF!</definedName>
    <definedName name="P_Z_1_B_COLONNE_CT_RAISONNABLE_FOURNISSEUR_2" localSheetId="9">#REF!</definedName>
    <definedName name="P_Z_1_B_COLONNE_CT_RAISONNABLE_FOURNISSEUR_2" localSheetId="11">#REF!</definedName>
    <definedName name="P_Z_1_B_COLONNE_CT_RAISONNABLE_FOURNISSEUR_2">#REF!</definedName>
    <definedName name="P_Z_1_B_COLONNE_CT_RAISONNABLE_FOURNISSEUR_2_INDICATION" localSheetId="6">#REF!</definedName>
    <definedName name="P_Z_1_B_COLONNE_CT_RAISONNABLE_FOURNISSEUR_2_INDICATION" localSheetId="9">#REF!</definedName>
    <definedName name="P_Z_1_B_COLONNE_CT_RAISONNABLE_FOURNISSEUR_2_INDICATION" localSheetId="11">#REF!</definedName>
    <definedName name="P_Z_1_B_COLONNE_CT_RAISONNABLE_FOURNISSEUR_2_INDICATION">#REF!</definedName>
    <definedName name="P_Z_1_B_COLONNE_CT_RAISONNABLE_FOURNISSEUR_3" localSheetId="6">#REF!</definedName>
    <definedName name="P_Z_1_B_COLONNE_CT_RAISONNABLE_FOURNISSEUR_3" localSheetId="9">#REF!</definedName>
    <definedName name="P_Z_1_B_COLONNE_CT_RAISONNABLE_FOURNISSEUR_3" localSheetId="11">#REF!</definedName>
    <definedName name="P_Z_1_B_COLONNE_CT_RAISONNABLE_FOURNISSEUR_3">#REF!</definedName>
    <definedName name="P_Z_1_B_COLONNE_CT_RAISONNABLE_FOURNISSEUR_3_INDICATION" localSheetId="6">#REF!</definedName>
    <definedName name="P_Z_1_B_COLONNE_CT_RAISONNABLE_FOURNISSEUR_3_INDICATION" localSheetId="9">#REF!</definedName>
    <definedName name="P_Z_1_B_COLONNE_CT_RAISONNABLE_FOURNISSEUR_3_INDICATION" localSheetId="11">#REF!</definedName>
    <definedName name="P_Z_1_B_COLONNE_CT_RAISONNABLE_FOURNISSEUR_3_INDICATION">#REF!</definedName>
    <definedName name="P_Z_1_B_COLONNE_CT_RAISONNABLE_JUSTIFICATIF_2" localSheetId="6">#REF!</definedName>
    <definedName name="P_Z_1_B_COLONNE_CT_RAISONNABLE_JUSTIFICATIF_2" localSheetId="9">#REF!</definedName>
    <definedName name="P_Z_1_B_COLONNE_CT_RAISONNABLE_JUSTIFICATIF_2" localSheetId="11">#REF!</definedName>
    <definedName name="P_Z_1_B_COLONNE_CT_RAISONNABLE_JUSTIFICATIF_2">#REF!</definedName>
    <definedName name="P_Z_1_B_COLONNE_CT_RAISONNABLE_JUSTIFICATIF_2_INDICATION" localSheetId="6">#REF!</definedName>
    <definedName name="P_Z_1_B_COLONNE_CT_RAISONNABLE_JUSTIFICATIF_2_INDICATION" localSheetId="9">#REF!</definedName>
    <definedName name="P_Z_1_B_COLONNE_CT_RAISONNABLE_JUSTIFICATIF_2_INDICATION" localSheetId="11">#REF!</definedName>
    <definedName name="P_Z_1_B_COLONNE_CT_RAISONNABLE_JUSTIFICATIF_2_INDICATION">#REF!</definedName>
    <definedName name="P_Z_1_B_COLONNE_CT_RAISONNABLE_JUSTIFICATIF_3" localSheetId="6">#REF!</definedName>
    <definedName name="P_Z_1_B_COLONNE_CT_RAISONNABLE_JUSTIFICATIF_3" localSheetId="9">#REF!</definedName>
    <definedName name="P_Z_1_B_COLONNE_CT_RAISONNABLE_JUSTIFICATIF_3" localSheetId="11">#REF!</definedName>
    <definedName name="P_Z_1_B_COLONNE_CT_RAISONNABLE_JUSTIFICATIF_3">#REF!</definedName>
    <definedName name="P_Z_1_B_COLONNE_CT_RAISONNABLE_JUSTIFICATIF_3_INDICATION" localSheetId="6">#REF!</definedName>
    <definedName name="P_Z_1_B_COLONNE_CT_RAISONNABLE_JUSTIFICATIF_3_INDICATION" localSheetId="9">#REF!</definedName>
    <definedName name="P_Z_1_B_COLONNE_CT_RAISONNABLE_JUSTIFICATIF_3_INDICATION" localSheetId="11">#REF!</definedName>
    <definedName name="P_Z_1_B_COLONNE_CT_RAISONNABLE_JUSTIFICATIF_3_INDICATION">#REF!</definedName>
    <definedName name="P_Z_1_B_COLONNE_CT_RAISONNABLE_MARCHE" localSheetId="6">#REF!</definedName>
    <definedName name="P_Z_1_B_COLONNE_CT_RAISONNABLE_MARCHE" localSheetId="9">#REF!</definedName>
    <definedName name="P_Z_1_B_COLONNE_CT_RAISONNABLE_MARCHE" localSheetId="11">#REF!</definedName>
    <definedName name="P_Z_1_B_COLONNE_CT_RAISONNABLE_MARCHE">#REF!</definedName>
    <definedName name="P_Z_1_B_COLONNE_CT_RAISONNABLE_MARCHE_INDICATION" localSheetId="6">#REF!</definedName>
    <definedName name="P_Z_1_B_COLONNE_CT_RAISONNABLE_MARCHE_INDICATION" localSheetId="9">#REF!</definedName>
    <definedName name="P_Z_1_B_COLONNE_CT_RAISONNABLE_MARCHE_INDICATION" localSheetId="11">#REF!</definedName>
    <definedName name="P_Z_1_B_COLONNE_CT_RAISONNABLE_MARCHE_INDICATION">#REF!</definedName>
    <definedName name="P_Z_1_B_COLONNE_CT_RAISONNABLE_MT_HT_2" localSheetId="6">#REF!</definedName>
    <definedName name="P_Z_1_B_COLONNE_CT_RAISONNABLE_MT_HT_2" localSheetId="9">#REF!</definedName>
    <definedName name="P_Z_1_B_COLONNE_CT_RAISONNABLE_MT_HT_2" localSheetId="11">#REF!</definedName>
    <definedName name="P_Z_1_B_COLONNE_CT_RAISONNABLE_MT_HT_2">#REF!</definedName>
    <definedName name="P_Z_1_B_COLONNE_CT_RAISONNABLE_MT_HT_2_INDICATION" localSheetId="6">#REF!</definedName>
    <definedName name="P_Z_1_B_COLONNE_CT_RAISONNABLE_MT_HT_2_INDICATION" localSheetId="9">#REF!</definedName>
    <definedName name="P_Z_1_B_COLONNE_CT_RAISONNABLE_MT_HT_2_INDICATION" localSheetId="11">#REF!</definedName>
    <definedName name="P_Z_1_B_COLONNE_CT_RAISONNABLE_MT_HT_2_INDICATION">#REF!</definedName>
    <definedName name="P_Z_1_B_COLONNE_CT_RAISONNABLE_MT_HT_3" localSheetId="6">#REF!</definedName>
    <definedName name="P_Z_1_B_COLONNE_CT_RAISONNABLE_MT_HT_3" localSheetId="9">#REF!</definedName>
    <definedName name="P_Z_1_B_COLONNE_CT_RAISONNABLE_MT_HT_3" localSheetId="11">#REF!</definedName>
    <definedName name="P_Z_1_B_COLONNE_CT_RAISONNABLE_MT_HT_3">#REF!</definedName>
    <definedName name="P_Z_1_B_COLONNE_CT_RAISONNABLE_MT_HT_3_INDICATION" localSheetId="6">#REF!</definedName>
    <definedName name="P_Z_1_B_COLONNE_CT_RAISONNABLE_MT_HT_3_INDICATION" localSheetId="9">#REF!</definedName>
    <definedName name="P_Z_1_B_COLONNE_CT_RAISONNABLE_MT_HT_3_INDICATION" localSheetId="11">#REF!</definedName>
    <definedName name="P_Z_1_B_COLONNE_CT_RAISONNABLE_MT_HT_3_INDICATION">#REF!</definedName>
    <definedName name="P_Z_1_B_COLONNE_CT_RAISONNABLE_MT_TVA_2" localSheetId="6">#REF!</definedName>
    <definedName name="P_Z_1_B_COLONNE_CT_RAISONNABLE_MT_TVA_2" localSheetId="9">#REF!</definedName>
    <definedName name="P_Z_1_B_COLONNE_CT_RAISONNABLE_MT_TVA_2" localSheetId="11">#REF!</definedName>
    <definedName name="P_Z_1_B_COLONNE_CT_RAISONNABLE_MT_TVA_2">#REF!</definedName>
    <definedName name="P_Z_1_B_COLONNE_CT_RAISONNABLE_MT_TVA_2_INDICATION" localSheetId="6">#REF!</definedName>
    <definedName name="P_Z_1_B_COLONNE_CT_RAISONNABLE_MT_TVA_2_INDICATION" localSheetId="9">#REF!</definedName>
    <definedName name="P_Z_1_B_COLONNE_CT_RAISONNABLE_MT_TVA_2_INDICATION" localSheetId="11">#REF!</definedName>
    <definedName name="P_Z_1_B_COLONNE_CT_RAISONNABLE_MT_TVA_2_INDICATION">#REF!</definedName>
    <definedName name="P_Z_1_B_COLONNE_CT_RAISONNABLE_MT_TVA_3" localSheetId="6">#REF!</definedName>
    <definedName name="P_Z_1_B_COLONNE_CT_RAISONNABLE_MT_TVA_3" localSheetId="9">#REF!</definedName>
    <definedName name="P_Z_1_B_COLONNE_CT_RAISONNABLE_MT_TVA_3" localSheetId="11">#REF!</definedName>
    <definedName name="P_Z_1_B_COLONNE_CT_RAISONNABLE_MT_TVA_3">#REF!</definedName>
    <definedName name="P_Z_1_B_COLONNE_CT_RAISONNABLE_MT_TVA_3_INDICATION" localSheetId="6">#REF!</definedName>
    <definedName name="P_Z_1_B_COLONNE_CT_RAISONNABLE_MT_TVA_3_INDICATION" localSheetId="9">#REF!</definedName>
    <definedName name="P_Z_1_B_COLONNE_CT_RAISONNABLE_MT_TVA_3_INDICATION" localSheetId="11">#REF!</definedName>
    <definedName name="P_Z_1_B_COLONNE_CT_RAISONNABLE_MT_TVA_3_INDICATION">#REF!</definedName>
    <definedName name="P_Z_1_B_COLONNE_DESCRIPTION" localSheetId="6">#REF!</definedName>
    <definedName name="P_Z_1_B_COLONNE_DESCRIPTION" localSheetId="9">#REF!</definedName>
    <definedName name="P_Z_1_B_COLONNE_DESCRIPTION" localSheetId="11">#REF!</definedName>
    <definedName name="P_Z_1_B_COLONNE_DESCRIPTION">#REF!</definedName>
    <definedName name="P_Z_1_B_COLONNE_DESCRIPTION_INDICATION" localSheetId="6">#REF!</definedName>
    <definedName name="P_Z_1_B_COLONNE_DESCRIPTION_INDICATION" localSheetId="9">#REF!</definedName>
    <definedName name="P_Z_1_B_COLONNE_DESCRIPTION_INDICATION" localSheetId="11">#REF!</definedName>
    <definedName name="P_Z_1_B_COLONNE_DESCRIPTION_INDICATION">#REF!</definedName>
    <definedName name="P_Z_1_B_COLONNE_FOURNISSEUR" localSheetId="6">#REF!</definedName>
    <definedName name="P_Z_1_B_COLONNE_FOURNISSEUR" localSheetId="9">#REF!</definedName>
    <definedName name="P_Z_1_B_COLONNE_FOURNISSEUR" localSheetId="11">#REF!</definedName>
    <definedName name="P_Z_1_B_COLONNE_FOURNISSEUR">#REF!</definedName>
    <definedName name="P_Z_1_B_COLONNE_FOURNISSEUR_INDICATION" localSheetId="6">#REF!</definedName>
    <definedName name="P_Z_1_B_COLONNE_FOURNISSEUR_INDICATION" localSheetId="9">#REF!</definedName>
    <definedName name="P_Z_1_B_COLONNE_FOURNISSEUR_INDICATION" localSheetId="11">#REF!</definedName>
    <definedName name="P_Z_1_B_COLONNE_FOURNISSEUR_INDICATION">#REF!</definedName>
    <definedName name="P_Z_1_B_COLONNE_JUSTIFICATIF" localSheetId="6">#REF!</definedName>
    <definedName name="P_Z_1_B_COLONNE_JUSTIFICATIF" localSheetId="9">#REF!</definedName>
    <definedName name="P_Z_1_B_COLONNE_JUSTIFICATIF" localSheetId="11">#REF!</definedName>
    <definedName name="P_Z_1_B_COLONNE_JUSTIFICATIF">#REF!</definedName>
    <definedName name="P_Z_1_B_COLONNE_JUSTIFICATIF_INDICATION" localSheetId="6">#REF!</definedName>
    <definedName name="P_Z_1_B_COLONNE_JUSTIFICATIF_INDICATION" localSheetId="9">#REF!</definedName>
    <definedName name="P_Z_1_B_COLONNE_JUSTIFICATIF_INDICATION" localSheetId="11">#REF!</definedName>
    <definedName name="P_Z_1_B_COLONNE_JUSTIFICATIF_INDICATION">#REF!</definedName>
    <definedName name="P_Z_1_B_COLONNE_MOTIFS_INELIGIBILITE_LIBELLE_STANDARD" localSheetId="6">#REF!</definedName>
    <definedName name="P_Z_1_B_COLONNE_MOTIFS_INELIGIBILITE_LIBELLE_STANDARD" localSheetId="9">#REF!</definedName>
    <definedName name="P_Z_1_B_COLONNE_MOTIFS_INELIGIBILITE_LIBELLE_STANDARD" localSheetId="11">#REF!</definedName>
    <definedName name="P_Z_1_B_COLONNE_MOTIFS_INELIGIBILITE_LIBELLE_STANDARD">#REF!</definedName>
    <definedName name="P_Z_1_B_COLONNE_MT_ELIGIBLE_LIBELLE_STANDARD" localSheetId="6">#REF!</definedName>
    <definedName name="P_Z_1_B_COLONNE_MT_ELIGIBLE_LIBELLE_STANDARD" localSheetId="9">#REF!</definedName>
    <definedName name="P_Z_1_B_COLONNE_MT_ELIGIBLE_LIBELLE_STANDARD" localSheetId="11">#REF!</definedName>
    <definedName name="P_Z_1_B_COLONNE_MT_ELIGIBLE_LIBELLE_STANDARD">#REF!</definedName>
    <definedName name="P_Z_1_B_COLONNE_MT_INELIGIBLE_LIBELLE_STANDARD" localSheetId="6">#REF!</definedName>
    <definedName name="P_Z_1_B_COLONNE_MT_INELIGIBLE_LIBELLE_STANDARD" localSheetId="9">#REF!</definedName>
    <definedName name="P_Z_1_B_COLONNE_MT_INELIGIBLE_LIBELLE_STANDARD" localSheetId="11">#REF!</definedName>
    <definedName name="P_Z_1_B_COLONNE_MT_INELIGIBLE_LIBELLE_STANDARD">#REF!</definedName>
    <definedName name="P_Z_1_B_COLONNE_MT_MAX_ACTIVE" localSheetId="6">#REF!</definedName>
    <definedName name="P_Z_1_B_COLONNE_MT_MAX_ACTIVE" localSheetId="9">#REF!</definedName>
    <definedName name="P_Z_1_B_COLONNE_MT_MAX_ACTIVE" localSheetId="11">#REF!</definedName>
    <definedName name="P_Z_1_B_COLONNE_MT_MAX_ACTIVE">#REF!</definedName>
    <definedName name="P_Z_1_B_COLONNE_MT_MAX_LIBELLE_STANDARD" localSheetId="6">#REF!</definedName>
    <definedName name="P_Z_1_B_COLONNE_MT_MAX_LIBELLE_STANDARD" localSheetId="9">#REF!</definedName>
    <definedName name="P_Z_1_B_COLONNE_MT_MAX_LIBELLE_STANDARD" localSheetId="11">#REF!</definedName>
    <definedName name="P_Z_1_B_COLONNE_MT_MAX_LIBELLE_STANDARD">#REF!</definedName>
    <definedName name="P_Z_1_B_COLONNE_MT_PRESENTE_HT" localSheetId="6">#REF!</definedName>
    <definedName name="P_Z_1_B_COLONNE_MT_PRESENTE_HT" localSheetId="9">#REF!</definedName>
    <definedName name="P_Z_1_B_COLONNE_MT_PRESENTE_HT" localSheetId="11">#REF!</definedName>
    <definedName name="P_Z_1_B_COLONNE_MT_PRESENTE_HT">#REF!</definedName>
    <definedName name="P_Z_1_B_COLONNE_MT_PRESENTE_HT_INDICATION" localSheetId="6">#REF!</definedName>
    <definedName name="P_Z_1_B_COLONNE_MT_PRESENTE_HT_INDICATION" localSheetId="9">#REF!</definedName>
    <definedName name="P_Z_1_B_COLONNE_MT_PRESENTE_HT_INDICATION" localSheetId="11">#REF!</definedName>
    <definedName name="P_Z_1_B_COLONNE_MT_PRESENTE_HT_INDICATION">#REF!</definedName>
    <definedName name="P_Z_1_B_COLONNE_MT_PRESENTE_TVA" localSheetId="6">#REF!</definedName>
    <definedName name="P_Z_1_B_COLONNE_MT_PRESENTE_TVA" localSheetId="9">#REF!</definedName>
    <definedName name="P_Z_1_B_COLONNE_MT_PRESENTE_TVA" localSheetId="11">#REF!</definedName>
    <definedName name="P_Z_1_B_COLONNE_MT_PRESENTE_TVA">#REF!</definedName>
    <definedName name="P_Z_1_B_COLONNE_MT_PRESENTE_TVA_INDICATION" localSheetId="6">#REF!</definedName>
    <definedName name="P_Z_1_B_COLONNE_MT_PRESENTE_TVA_INDICATION" localSheetId="9">#REF!</definedName>
    <definedName name="P_Z_1_B_COLONNE_MT_PRESENTE_TVA_INDICATION" localSheetId="11">#REF!</definedName>
    <definedName name="P_Z_1_B_COLONNE_MT_PRESENTE_TVA_INDICATION">#REF!</definedName>
    <definedName name="P_Z_1_B_COLONNE_MT_RAISONNABLE_LIBELLE_STANDARD" localSheetId="6">#REF!</definedName>
    <definedName name="P_Z_1_B_COLONNE_MT_RAISONNABLE_LIBELLE_STANDARD" localSheetId="9">#REF!</definedName>
    <definedName name="P_Z_1_B_COLONNE_MT_RAISONNABLE_LIBELLE_STANDARD" localSheetId="11">#REF!</definedName>
    <definedName name="P_Z_1_B_COLONNE_MT_RAISONNABLE_LIBELLE_STANDARD">#REF!</definedName>
    <definedName name="P_Z_1_B_COLONNE_POSTE" localSheetId="6">#REF!</definedName>
    <definedName name="P_Z_1_B_COLONNE_POSTE" localSheetId="9">#REF!</definedName>
    <definedName name="P_Z_1_B_COLONNE_POSTE" localSheetId="11">#REF!</definedName>
    <definedName name="P_Z_1_B_COLONNE_POSTE">#REF!</definedName>
    <definedName name="P_Z_1_B_COLONNE_POSTE_INDICATION" localSheetId="6">#REF!</definedName>
    <definedName name="P_Z_1_B_COLONNE_POSTE_INDICATION" localSheetId="9">#REF!</definedName>
    <definedName name="P_Z_1_B_COLONNE_POSTE_INDICATION" localSheetId="11">#REF!</definedName>
    <definedName name="P_Z_1_B_COLONNE_POSTE_INDICATION">#REF!</definedName>
    <definedName name="P_Z_1_B_COLONNE_QUANTITE" localSheetId="6">#REF!</definedName>
    <definedName name="P_Z_1_B_COLONNE_QUANTITE" localSheetId="9">#REF!</definedName>
    <definedName name="P_Z_1_B_COLONNE_QUANTITE" localSheetId="11">#REF!</definedName>
    <definedName name="P_Z_1_B_COLONNE_QUANTITE">#REF!</definedName>
    <definedName name="P_Z_1_B_COLONNE_QUANTITE_ACTIVE" localSheetId="6">#REF!</definedName>
    <definedName name="P_Z_1_B_COLONNE_QUANTITE_ACTIVE" localSheetId="9">#REF!</definedName>
    <definedName name="P_Z_1_B_COLONNE_QUANTITE_ACTIVE" localSheetId="11">#REF!</definedName>
    <definedName name="P_Z_1_B_COLONNE_QUANTITE_ACTIVE">#REF!</definedName>
    <definedName name="P_Z_1_B_COLONNE_QUANTITE_INDICATION" localSheetId="6">#REF!</definedName>
    <definedName name="P_Z_1_B_COLONNE_QUANTITE_INDICATION" localSheetId="9">#REF!</definedName>
    <definedName name="P_Z_1_B_COLONNE_QUANTITE_INDICATION" localSheetId="11">#REF!</definedName>
    <definedName name="P_Z_1_B_COLONNE_QUANTITE_INDICATION">#REF!</definedName>
    <definedName name="P_Z_1_B_COLONNE_QUANTITE_OBLIGATOIRE" localSheetId="6">#REF!</definedName>
    <definedName name="P_Z_1_B_COLONNE_QUANTITE_OBLIGATOIRE" localSheetId="9">#REF!</definedName>
    <definedName name="P_Z_1_B_COLONNE_QUANTITE_OBLIGATOIRE" localSheetId="11">#REF!</definedName>
    <definedName name="P_Z_1_B_COLONNE_QUANTITE_OBLIGATOIRE">#REF!</definedName>
    <definedName name="P_Z_1_B_COLONNE_SOUS_OPERATION" localSheetId="6">#REF!</definedName>
    <definedName name="P_Z_1_B_COLONNE_SOUS_OPERATION" localSheetId="9">#REF!</definedName>
    <definedName name="P_Z_1_B_COLONNE_SOUS_OPERATION" localSheetId="11">#REF!</definedName>
    <definedName name="P_Z_1_B_COLONNE_SOUS_OPERATION">#REF!</definedName>
    <definedName name="P_Z_1_B_COLONNE_SOUS_OPERATION_INDICATION" localSheetId="6">#REF!</definedName>
    <definedName name="P_Z_1_B_COLONNE_SOUS_OPERATION_INDICATION" localSheetId="9">#REF!</definedName>
    <definedName name="P_Z_1_B_COLONNE_SOUS_OPERATION_INDICATION" localSheetId="11">#REF!</definedName>
    <definedName name="P_Z_1_B_COLONNE_SOUS_OPERATION_INDICATION">#REF!</definedName>
    <definedName name="P_Z_1_B_COLONNE_UNITE" localSheetId="6">#REF!</definedName>
    <definedName name="P_Z_1_B_COLONNE_UNITE" localSheetId="9">#REF!</definedName>
    <definedName name="P_Z_1_B_COLONNE_UNITE" localSheetId="11">#REF!</definedName>
    <definedName name="P_Z_1_B_COLONNE_UNITE">#REF!</definedName>
    <definedName name="P_Z_1_B_COLONNE_UNITE_ACTIVE" localSheetId="6">#REF!</definedName>
    <definedName name="P_Z_1_B_COLONNE_UNITE_ACTIVE" localSheetId="9">#REF!</definedName>
    <definedName name="P_Z_1_B_COLONNE_UNITE_ACTIVE" localSheetId="11">#REF!</definedName>
    <definedName name="P_Z_1_B_COLONNE_UNITE_ACTIVE">#REF!</definedName>
    <definedName name="P_Z_1_B_COLONNE_UNITE_INDICATION" localSheetId="6">#REF!</definedName>
    <definedName name="P_Z_1_B_COLONNE_UNITE_INDICATION" localSheetId="9">#REF!</definedName>
    <definedName name="P_Z_1_B_COLONNE_UNITE_INDICATION" localSheetId="11">#REF!</definedName>
    <definedName name="P_Z_1_B_COLONNE_UNITE_INDICATION">#REF!</definedName>
    <definedName name="P_Z_1_B_COLONNE_UNITE_OBLIGATOIRE" localSheetId="6">#REF!</definedName>
    <definedName name="P_Z_1_B_COLONNE_UNITE_OBLIGATOIRE" localSheetId="9">#REF!</definedName>
    <definedName name="P_Z_1_B_COLONNE_UNITE_OBLIGATOIRE" localSheetId="11">#REF!</definedName>
    <definedName name="P_Z_1_B_COLONNE_UNITE_OBLIGATOIRE">#REF!</definedName>
    <definedName name="P_Z_1_B_EXEMPLE_UTILISATION" localSheetId="6">#REF!</definedName>
    <definedName name="P_Z_1_B_EXEMPLE_UTILISATION" localSheetId="9">#REF!</definedName>
    <definedName name="P_Z_1_B_EXEMPLE_UTILISATION" localSheetId="11">#REF!</definedName>
    <definedName name="P_Z_1_B_EXEMPLE_UTILISATION">#REF!</definedName>
    <definedName name="P_Z_1_B_INTITULE_DEPENSES_DEVIS_STANDARD" localSheetId="6">#REF!</definedName>
    <definedName name="P_Z_1_B_INTITULE_DEPENSES_DEVIS_STANDARD" localSheetId="9">#REF!</definedName>
    <definedName name="P_Z_1_B_INTITULE_DEPENSES_DEVIS_STANDARD" localSheetId="11">#REF!</definedName>
    <definedName name="P_Z_1_B_INTITULE_DEPENSES_DEVIS_STANDARD">#REF!</definedName>
    <definedName name="P_Z_1_B_UFD" localSheetId="6">#REF!</definedName>
    <definedName name="P_Z_1_B_UFD" localSheetId="9">#REF!</definedName>
    <definedName name="P_Z_1_B_UFD" localSheetId="11">#REF!</definedName>
    <definedName name="P_Z_1_B_UFD">#REF!</definedName>
    <definedName name="P_Z_1_B_ULD" localSheetId="6">#REF!</definedName>
    <definedName name="P_Z_1_B_ULD" localSheetId="9">#REF!</definedName>
    <definedName name="P_Z_1_B_ULD" localSheetId="11">#REF!</definedName>
    <definedName name="P_Z_1_B_ULD">#REF!</definedName>
    <definedName name="P_Z_1_B_UTILISATION_FILTRE_DESCRIPTIONS" localSheetId="6">#REF!</definedName>
    <definedName name="P_Z_1_B_UTILISATION_FILTRE_DESCRIPTIONS" localSheetId="9">#REF!</definedName>
    <definedName name="P_Z_1_B_UTILISATION_FILTRE_DESCRIPTIONS" localSheetId="11">#REF!</definedName>
    <definedName name="P_Z_1_B_UTILISATION_FILTRE_DESCRIPTIONS">#REF!</definedName>
    <definedName name="P_Z_1_B_UTILISATION_FILTRE_POSTES" localSheetId="6">#REF!</definedName>
    <definedName name="P_Z_1_B_UTILISATION_FILTRE_POSTES" localSheetId="9">#REF!</definedName>
    <definedName name="P_Z_1_B_UTILISATION_FILTRE_POSTES" localSheetId="11">#REF!</definedName>
    <definedName name="P_Z_1_B_UTILISATION_FILTRE_POSTES">#REF!</definedName>
    <definedName name="P_Z_1_B_UTILISATION_FILTRE_SOUS_OPERATIONS" localSheetId="6">#REF!</definedName>
    <definedName name="P_Z_1_B_UTILISATION_FILTRE_SOUS_OPERATIONS" localSheetId="9">#REF!</definedName>
    <definedName name="P_Z_1_B_UTILISATION_FILTRE_SOUS_OPERATIONS" localSheetId="11">#REF!</definedName>
    <definedName name="P_Z_1_B_UTILISATION_FILTRE_SOUS_OPERATIONS">#REF!</definedName>
    <definedName name="P_Z_1_B_UTILISATION_FILTRE_UNITES" localSheetId="6">#REF!</definedName>
    <definedName name="P_Z_1_B_UTILISATION_FILTRE_UNITES" localSheetId="9">#REF!</definedName>
    <definedName name="P_Z_1_B_UTILISATION_FILTRE_UNITES" localSheetId="11">#REF!</definedName>
    <definedName name="P_Z_1_B_UTILISATION_FILTRE_UNITES">#REF!</definedName>
    <definedName name="P_Z_1_B_UTILISATION_LIBELLES_DESCRIPTIONS" localSheetId="6">#REF!</definedName>
    <definedName name="P_Z_1_B_UTILISATION_LIBELLES_DESCRIPTIONS" localSheetId="9">#REF!</definedName>
    <definedName name="P_Z_1_B_UTILISATION_LIBELLES_DESCRIPTIONS" localSheetId="11">#REF!</definedName>
    <definedName name="P_Z_1_B_UTILISATION_LIBELLES_DESCRIPTIONS">#REF!</definedName>
    <definedName name="P_Z_1_N_COLONNE_COMMENTAIRE_INDICATION" localSheetId="6">#REF!</definedName>
    <definedName name="P_Z_1_N_COLONNE_COMMENTAIRE_INDICATION" localSheetId="9">#REF!</definedName>
    <definedName name="P_Z_1_N_COLONNE_COMMENTAIRE_INDICATION" localSheetId="11">#REF!</definedName>
    <definedName name="P_Z_1_N_COLONNE_COMMENTAIRE_INDICATION">#REF!</definedName>
    <definedName name="P_Z_1_N_COLONNE_COMMENTAIRE_INDICATION_STANDARD" localSheetId="6">#REF!</definedName>
    <definedName name="P_Z_1_N_COLONNE_COMMENTAIRE_INDICATION_STANDARD" localSheetId="9">#REF!</definedName>
    <definedName name="P_Z_1_N_COLONNE_COMMENTAIRE_INDICATION_STANDARD" localSheetId="11">#REF!</definedName>
    <definedName name="P_Z_1_N_COLONNE_COMMENTAIRE_INDICATION_STANDARD">#REF!</definedName>
    <definedName name="P_Z_1_N_COLONNE_COMMENTAIRE_SI_LIBELLE_DEFAUT" localSheetId="6">#REF!</definedName>
    <definedName name="P_Z_1_N_COLONNE_COMMENTAIRE_SI_LIBELLE_DEFAUT" localSheetId="9">#REF!</definedName>
    <definedName name="P_Z_1_N_COLONNE_COMMENTAIRE_SI_LIBELLE_DEFAUT" localSheetId="11">#REF!</definedName>
    <definedName name="P_Z_1_N_COLONNE_COMMENTAIRE_SI_LIBELLE_DEFAUT">#REF!</definedName>
    <definedName name="P_Z_1_N_COLONNE_COMMENTAIRE_SI_LIBELLE_STANDARD" localSheetId="6">#REF!</definedName>
    <definedName name="P_Z_1_N_COLONNE_COMMENTAIRE_SI_LIBELLE_STANDARD" localSheetId="9">#REF!</definedName>
    <definedName name="P_Z_1_N_COLONNE_COMMENTAIRE_SI_LIBELLE_STANDARD" localSheetId="11">#REF!</definedName>
    <definedName name="P_Z_1_N_COLONNE_COMMENTAIRE_SI_LIBELLE_STANDARD">#REF!</definedName>
    <definedName name="P_Z_1_N_COLONNE_COMMENTAIRE_SPECIFIQUE" localSheetId="6">#REF!</definedName>
    <definedName name="P_Z_1_N_COLONNE_COMMENTAIRE_SPECIFIQUE" localSheetId="9">#REF!</definedName>
    <definedName name="P_Z_1_N_COLONNE_COMMENTAIRE_SPECIFIQUE" localSheetId="11">#REF!</definedName>
    <definedName name="P_Z_1_N_COLONNE_COMMENTAIRE_SPECIFIQUE">#REF!</definedName>
    <definedName name="P_Z_1_N_COLONNE_COMMENTAIRE_STANDARD" localSheetId="6">#REF!</definedName>
    <definedName name="P_Z_1_N_COLONNE_COMMENTAIRE_STANDARD" localSheetId="9">#REF!</definedName>
    <definedName name="P_Z_1_N_COLONNE_COMMENTAIRE_STANDARD" localSheetId="11">#REF!</definedName>
    <definedName name="P_Z_1_N_COLONNE_COMMENTAIRE_STANDARD">#REF!</definedName>
    <definedName name="P_Z_1_N_COLONNE_CT_RAISONNABLE_FOURNISSEUR_2_INDICATION" localSheetId="6">#REF!</definedName>
    <definedName name="P_Z_1_N_COLONNE_CT_RAISONNABLE_FOURNISSEUR_2_INDICATION" localSheetId="9">#REF!</definedName>
    <definedName name="P_Z_1_N_COLONNE_CT_RAISONNABLE_FOURNISSEUR_2_INDICATION" localSheetId="11">#REF!</definedName>
    <definedName name="P_Z_1_N_COLONNE_CT_RAISONNABLE_FOURNISSEUR_2_INDICATION">#REF!</definedName>
    <definedName name="P_Z_1_N_COLONNE_CT_RAISONNABLE_FOURNISSEUR_2_INDICATION_STANDARD" localSheetId="6">#REF!</definedName>
    <definedName name="P_Z_1_N_COLONNE_CT_RAISONNABLE_FOURNISSEUR_2_INDICATION_STANDARD" localSheetId="9">#REF!</definedName>
    <definedName name="P_Z_1_N_COLONNE_CT_RAISONNABLE_FOURNISSEUR_2_INDICATION_STANDARD" localSheetId="11">#REF!</definedName>
    <definedName name="P_Z_1_N_COLONNE_CT_RAISONNABLE_FOURNISSEUR_2_INDICATION_STANDARD">#REF!</definedName>
    <definedName name="P_Z_1_N_COLONNE_CT_RAISONNABLE_FOURNISSEUR_2_SPECIFIQUE" localSheetId="6">#REF!</definedName>
    <definedName name="P_Z_1_N_COLONNE_CT_RAISONNABLE_FOURNISSEUR_2_SPECIFIQUE" localSheetId="9">#REF!</definedName>
    <definedName name="P_Z_1_N_COLONNE_CT_RAISONNABLE_FOURNISSEUR_2_SPECIFIQUE" localSheetId="11">#REF!</definedName>
    <definedName name="P_Z_1_N_COLONNE_CT_RAISONNABLE_FOURNISSEUR_2_SPECIFIQUE">#REF!</definedName>
    <definedName name="P_Z_1_N_COLONNE_CT_RAISONNABLE_FOURNISSEUR_2_STANDARD" localSheetId="6">#REF!</definedName>
    <definedName name="P_Z_1_N_COLONNE_CT_RAISONNABLE_FOURNISSEUR_2_STANDARD" localSheetId="9">#REF!</definedName>
    <definedName name="P_Z_1_N_COLONNE_CT_RAISONNABLE_FOURNISSEUR_2_STANDARD" localSheetId="11">#REF!</definedName>
    <definedName name="P_Z_1_N_COLONNE_CT_RAISONNABLE_FOURNISSEUR_2_STANDARD">#REF!</definedName>
    <definedName name="P_Z_1_N_COLONNE_CT_RAISONNABLE_FOURNISSEUR_3_INDICATION" localSheetId="6">#REF!</definedName>
    <definedName name="P_Z_1_N_COLONNE_CT_RAISONNABLE_FOURNISSEUR_3_INDICATION" localSheetId="9">#REF!</definedName>
    <definedName name="P_Z_1_N_COLONNE_CT_RAISONNABLE_FOURNISSEUR_3_INDICATION" localSheetId="11">#REF!</definedName>
    <definedName name="P_Z_1_N_COLONNE_CT_RAISONNABLE_FOURNISSEUR_3_INDICATION">#REF!</definedName>
    <definedName name="P_Z_1_N_COLONNE_CT_RAISONNABLE_FOURNISSEUR_3_INDICATION_STANDARD" localSheetId="6">#REF!</definedName>
    <definedName name="P_Z_1_N_COLONNE_CT_RAISONNABLE_FOURNISSEUR_3_INDICATION_STANDARD" localSheetId="9">#REF!</definedName>
    <definedName name="P_Z_1_N_COLONNE_CT_RAISONNABLE_FOURNISSEUR_3_INDICATION_STANDARD" localSheetId="11">#REF!</definedName>
    <definedName name="P_Z_1_N_COLONNE_CT_RAISONNABLE_FOURNISSEUR_3_INDICATION_STANDARD">#REF!</definedName>
    <definedName name="P_Z_1_N_COLONNE_CT_RAISONNABLE_FOURNISSEUR_3_SPECIFIQUE" localSheetId="6">#REF!</definedName>
    <definedName name="P_Z_1_N_COLONNE_CT_RAISONNABLE_FOURNISSEUR_3_SPECIFIQUE" localSheetId="9">#REF!</definedName>
    <definedName name="P_Z_1_N_COLONNE_CT_RAISONNABLE_FOURNISSEUR_3_SPECIFIQUE" localSheetId="11">#REF!</definedName>
    <definedName name="P_Z_1_N_COLONNE_CT_RAISONNABLE_FOURNISSEUR_3_SPECIFIQUE">#REF!</definedName>
    <definedName name="P_Z_1_N_COLONNE_CT_RAISONNABLE_FOURNISSEUR_3_STANDARD" localSheetId="6">#REF!</definedName>
    <definedName name="P_Z_1_N_COLONNE_CT_RAISONNABLE_FOURNISSEUR_3_STANDARD" localSheetId="9">#REF!</definedName>
    <definedName name="P_Z_1_N_COLONNE_CT_RAISONNABLE_FOURNISSEUR_3_STANDARD" localSheetId="11">#REF!</definedName>
    <definedName name="P_Z_1_N_COLONNE_CT_RAISONNABLE_FOURNISSEUR_3_STANDARD">#REF!</definedName>
    <definedName name="P_Z_1_N_COLONNE_CT_RAISONNABLE_JUSTIFICATIF_2_INDICATION" localSheetId="6">#REF!</definedName>
    <definedName name="P_Z_1_N_COLONNE_CT_RAISONNABLE_JUSTIFICATIF_2_INDICATION" localSheetId="9">#REF!</definedName>
    <definedName name="P_Z_1_N_COLONNE_CT_RAISONNABLE_JUSTIFICATIF_2_INDICATION" localSheetId="11">#REF!</definedName>
    <definedName name="P_Z_1_N_COLONNE_CT_RAISONNABLE_JUSTIFICATIF_2_INDICATION">#REF!</definedName>
    <definedName name="P_Z_1_N_COLONNE_CT_RAISONNABLE_JUSTIFICATIF_2_INDICATION_STANDARD" localSheetId="6">#REF!</definedName>
    <definedName name="P_Z_1_N_COLONNE_CT_RAISONNABLE_JUSTIFICATIF_2_INDICATION_STANDARD" localSheetId="9">#REF!</definedName>
    <definedName name="P_Z_1_N_COLONNE_CT_RAISONNABLE_JUSTIFICATIF_2_INDICATION_STANDARD" localSheetId="11">#REF!</definedName>
    <definedName name="P_Z_1_N_COLONNE_CT_RAISONNABLE_JUSTIFICATIF_2_INDICATION_STANDARD">#REF!</definedName>
    <definedName name="P_Z_1_N_COLONNE_CT_RAISONNABLE_JUSTIFICATIF_2_SPECIFIQUE" localSheetId="6">#REF!</definedName>
    <definedName name="P_Z_1_N_COLONNE_CT_RAISONNABLE_JUSTIFICATIF_2_SPECIFIQUE" localSheetId="9">#REF!</definedName>
    <definedName name="P_Z_1_N_COLONNE_CT_RAISONNABLE_JUSTIFICATIF_2_SPECIFIQUE" localSheetId="11">#REF!</definedName>
    <definedName name="P_Z_1_N_COLONNE_CT_RAISONNABLE_JUSTIFICATIF_2_SPECIFIQUE">#REF!</definedName>
    <definedName name="P_Z_1_N_COLONNE_CT_RAISONNABLE_JUSTIFICATIF_2_STANDARD" localSheetId="6">#REF!</definedName>
    <definedName name="P_Z_1_N_COLONNE_CT_RAISONNABLE_JUSTIFICATIF_2_STANDARD" localSheetId="9">#REF!</definedName>
    <definedName name="P_Z_1_N_COLONNE_CT_RAISONNABLE_JUSTIFICATIF_2_STANDARD" localSheetId="11">#REF!</definedName>
    <definedName name="P_Z_1_N_COLONNE_CT_RAISONNABLE_JUSTIFICATIF_2_STANDARD">#REF!</definedName>
    <definedName name="P_Z_1_N_COLONNE_CT_RAISONNABLE_JUSTIFICATIF_3_INDICATION" localSheetId="6">#REF!</definedName>
    <definedName name="P_Z_1_N_COLONNE_CT_RAISONNABLE_JUSTIFICATIF_3_INDICATION" localSheetId="9">#REF!</definedName>
    <definedName name="P_Z_1_N_COLONNE_CT_RAISONNABLE_JUSTIFICATIF_3_INDICATION" localSheetId="11">#REF!</definedName>
    <definedName name="P_Z_1_N_COLONNE_CT_RAISONNABLE_JUSTIFICATIF_3_INDICATION">#REF!</definedName>
    <definedName name="P_Z_1_N_COLONNE_CT_RAISONNABLE_JUSTIFICATIF_3_INDICATION_STANDARD" localSheetId="6">#REF!</definedName>
    <definedName name="P_Z_1_N_COLONNE_CT_RAISONNABLE_JUSTIFICATIF_3_INDICATION_STANDARD" localSheetId="9">#REF!</definedName>
    <definedName name="P_Z_1_N_COLONNE_CT_RAISONNABLE_JUSTIFICATIF_3_INDICATION_STANDARD" localSheetId="11">#REF!</definedName>
    <definedName name="P_Z_1_N_COLONNE_CT_RAISONNABLE_JUSTIFICATIF_3_INDICATION_STANDARD">#REF!</definedName>
    <definedName name="P_Z_1_N_COLONNE_CT_RAISONNABLE_JUSTIFICATIF_3_SPECIFIQUE" localSheetId="6">#REF!</definedName>
    <definedName name="P_Z_1_N_COLONNE_CT_RAISONNABLE_JUSTIFICATIF_3_SPECIFIQUE" localSheetId="9">#REF!</definedName>
    <definedName name="P_Z_1_N_COLONNE_CT_RAISONNABLE_JUSTIFICATIF_3_SPECIFIQUE" localSheetId="11">#REF!</definedName>
    <definedName name="P_Z_1_N_COLONNE_CT_RAISONNABLE_JUSTIFICATIF_3_SPECIFIQUE">#REF!</definedName>
    <definedName name="P_Z_1_N_COLONNE_CT_RAISONNABLE_JUSTIFICATIF_3_STANDARD" localSheetId="6">#REF!</definedName>
    <definedName name="P_Z_1_N_COLONNE_CT_RAISONNABLE_JUSTIFICATIF_3_STANDARD" localSheetId="9">#REF!</definedName>
    <definedName name="P_Z_1_N_COLONNE_CT_RAISONNABLE_JUSTIFICATIF_3_STANDARD" localSheetId="11">#REF!</definedName>
    <definedName name="P_Z_1_N_COLONNE_CT_RAISONNABLE_JUSTIFICATIF_3_STANDARD">#REF!</definedName>
    <definedName name="P_Z_1_N_COLONNE_CT_RAISONNABLE_MARCHE_INDICATION" localSheetId="6">#REF!</definedName>
    <definedName name="P_Z_1_N_COLONNE_CT_RAISONNABLE_MARCHE_INDICATION" localSheetId="9">#REF!</definedName>
    <definedName name="P_Z_1_N_COLONNE_CT_RAISONNABLE_MARCHE_INDICATION" localSheetId="11">#REF!</definedName>
    <definedName name="P_Z_1_N_COLONNE_CT_RAISONNABLE_MARCHE_INDICATION">#REF!</definedName>
    <definedName name="P_Z_1_N_COLONNE_CT_RAISONNABLE_MARCHE_INDICATION_STANDARD" localSheetId="6">#REF!</definedName>
    <definedName name="P_Z_1_N_COLONNE_CT_RAISONNABLE_MARCHE_INDICATION_STANDARD" localSheetId="9">#REF!</definedName>
    <definedName name="P_Z_1_N_COLONNE_CT_RAISONNABLE_MARCHE_INDICATION_STANDARD" localSheetId="11">#REF!</definedName>
    <definedName name="P_Z_1_N_COLONNE_CT_RAISONNABLE_MARCHE_INDICATION_STANDARD">#REF!</definedName>
    <definedName name="P_Z_1_N_COLONNE_CT_RAISONNABLE_MARCHE_SPECIFIQUE" localSheetId="6">#REF!</definedName>
    <definedName name="P_Z_1_N_COLONNE_CT_RAISONNABLE_MARCHE_SPECIFIQUE" localSheetId="9">#REF!</definedName>
    <definedName name="P_Z_1_N_COLONNE_CT_RAISONNABLE_MARCHE_SPECIFIQUE" localSheetId="11">#REF!</definedName>
    <definedName name="P_Z_1_N_COLONNE_CT_RAISONNABLE_MARCHE_SPECIFIQUE">#REF!</definedName>
    <definedName name="P_Z_1_N_COLONNE_CT_RAISONNABLE_MARCHE_STANDARD" localSheetId="6">#REF!</definedName>
    <definedName name="P_Z_1_N_COLONNE_CT_RAISONNABLE_MARCHE_STANDARD" localSheetId="9">#REF!</definedName>
    <definedName name="P_Z_1_N_COLONNE_CT_RAISONNABLE_MARCHE_STANDARD" localSheetId="11">#REF!</definedName>
    <definedName name="P_Z_1_N_COLONNE_CT_RAISONNABLE_MARCHE_STANDARD">#REF!</definedName>
    <definedName name="P_Z_1_N_COLONNE_CT_RAISONNABLE_MT_HT_2_INDICATION" localSheetId="6">#REF!</definedName>
    <definedName name="P_Z_1_N_COLONNE_CT_RAISONNABLE_MT_HT_2_INDICATION" localSheetId="9">#REF!</definedName>
    <definedName name="P_Z_1_N_COLONNE_CT_RAISONNABLE_MT_HT_2_INDICATION" localSheetId="11">#REF!</definedName>
    <definedName name="P_Z_1_N_COLONNE_CT_RAISONNABLE_MT_HT_2_INDICATION">#REF!</definedName>
    <definedName name="P_Z_1_N_COLONNE_CT_RAISONNABLE_MT_HT_2_INDICATION_STANDARD" localSheetId="6">#REF!</definedName>
    <definedName name="P_Z_1_N_COLONNE_CT_RAISONNABLE_MT_HT_2_INDICATION_STANDARD" localSheetId="9">#REF!</definedName>
    <definedName name="P_Z_1_N_COLONNE_CT_RAISONNABLE_MT_HT_2_INDICATION_STANDARD" localSheetId="11">#REF!</definedName>
    <definedName name="P_Z_1_N_COLONNE_CT_RAISONNABLE_MT_HT_2_INDICATION_STANDARD">#REF!</definedName>
    <definedName name="P_Z_1_N_COLONNE_CT_RAISONNABLE_MT_HT_2_SPECIFIQUE" localSheetId="6">#REF!</definedName>
    <definedName name="P_Z_1_N_COLONNE_CT_RAISONNABLE_MT_HT_2_SPECIFIQUE" localSheetId="9">#REF!</definedName>
    <definedName name="P_Z_1_N_COLONNE_CT_RAISONNABLE_MT_HT_2_SPECIFIQUE" localSheetId="11">#REF!</definedName>
    <definedName name="P_Z_1_N_COLONNE_CT_RAISONNABLE_MT_HT_2_SPECIFIQUE">#REF!</definedName>
    <definedName name="P_Z_1_N_COLONNE_CT_RAISONNABLE_MT_HT_2_STANDARD" localSheetId="6">#REF!</definedName>
    <definedName name="P_Z_1_N_COLONNE_CT_RAISONNABLE_MT_HT_2_STANDARD" localSheetId="9">#REF!</definedName>
    <definedName name="P_Z_1_N_COLONNE_CT_RAISONNABLE_MT_HT_2_STANDARD" localSheetId="11">#REF!</definedName>
    <definedName name="P_Z_1_N_COLONNE_CT_RAISONNABLE_MT_HT_2_STANDARD">#REF!</definedName>
    <definedName name="P_Z_1_N_COLONNE_CT_RAISONNABLE_MT_HT_3_INDICATION" localSheetId="6">#REF!</definedName>
    <definedName name="P_Z_1_N_COLONNE_CT_RAISONNABLE_MT_HT_3_INDICATION" localSheetId="9">#REF!</definedName>
    <definedName name="P_Z_1_N_COLONNE_CT_RAISONNABLE_MT_HT_3_INDICATION" localSheetId="11">#REF!</definedName>
    <definedName name="P_Z_1_N_COLONNE_CT_RAISONNABLE_MT_HT_3_INDICATION">#REF!</definedName>
    <definedName name="P_Z_1_N_COLONNE_CT_RAISONNABLE_MT_HT_3_INDICATION_STANDARD" localSheetId="6">#REF!</definedName>
    <definedName name="P_Z_1_N_COLONNE_CT_RAISONNABLE_MT_HT_3_INDICATION_STANDARD" localSheetId="9">#REF!</definedName>
    <definedName name="P_Z_1_N_COLONNE_CT_RAISONNABLE_MT_HT_3_INDICATION_STANDARD" localSheetId="11">#REF!</definedName>
    <definedName name="P_Z_1_N_COLONNE_CT_RAISONNABLE_MT_HT_3_INDICATION_STANDARD">#REF!</definedName>
    <definedName name="P_Z_1_N_COLONNE_CT_RAISONNABLE_MT_HT_3_SPECIFIQUE" localSheetId="6">#REF!</definedName>
    <definedName name="P_Z_1_N_COLONNE_CT_RAISONNABLE_MT_HT_3_SPECIFIQUE" localSheetId="9">#REF!</definedName>
    <definedName name="P_Z_1_N_COLONNE_CT_RAISONNABLE_MT_HT_3_SPECIFIQUE" localSheetId="11">#REF!</definedName>
    <definedName name="P_Z_1_N_COLONNE_CT_RAISONNABLE_MT_HT_3_SPECIFIQUE">#REF!</definedName>
    <definedName name="P_Z_1_N_COLONNE_CT_RAISONNABLE_MT_HT_3_STANDARD" localSheetId="6">#REF!</definedName>
    <definedName name="P_Z_1_N_COLONNE_CT_RAISONNABLE_MT_HT_3_STANDARD" localSheetId="9">#REF!</definedName>
    <definedName name="P_Z_1_N_COLONNE_CT_RAISONNABLE_MT_HT_3_STANDARD" localSheetId="11">#REF!</definedName>
    <definedName name="P_Z_1_N_COLONNE_CT_RAISONNABLE_MT_HT_3_STANDARD">#REF!</definedName>
    <definedName name="P_Z_1_N_COLONNE_CT_RAISONNABLE_MT_TVA_2_INDICATION" localSheetId="6">#REF!</definedName>
    <definedName name="P_Z_1_N_COLONNE_CT_RAISONNABLE_MT_TVA_2_INDICATION" localSheetId="9">#REF!</definedName>
    <definedName name="P_Z_1_N_COLONNE_CT_RAISONNABLE_MT_TVA_2_INDICATION" localSheetId="11">#REF!</definedName>
    <definedName name="P_Z_1_N_COLONNE_CT_RAISONNABLE_MT_TVA_2_INDICATION">#REF!</definedName>
    <definedName name="P_Z_1_N_COLONNE_CT_RAISONNABLE_MT_TVA_2_INDICATION_STANDARD" localSheetId="6">#REF!</definedName>
    <definedName name="P_Z_1_N_COLONNE_CT_RAISONNABLE_MT_TVA_2_INDICATION_STANDARD" localSheetId="9">#REF!</definedName>
    <definedName name="P_Z_1_N_COLONNE_CT_RAISONNABLE_MT_TVA_2_INDICATION_STANDARD" localSheetId="11">#REF!</definedName>
    <definedName name="P_Z_1_N_COLONNE_CT_RAISONNABLE_MT_TVA_2_INDICATION_STANDARD">#REF!</definedName>
    <definedName name="P_Z_1_N_COLONNE_CT_RAISONNABLE_MT_TVA_2_SPECIFIQUE" localSheetId="6">#REF!</definedName>
    <definedName name="P_Z_1_N_COLONNE_CT_RAISONNABLE_MT_TVA_2_SPECIFIQUE" localSheetId="9">#REF!</definedName>
    <definedName name="P_Z_1_N_COLONNE_CT_RAISONNABLE_MT_TVA_2_SPECIFIQUE" localSheetId="11">#REF!</definedName>
    <definedName name="P_Z_1_N_COLONNE_CT_RAISONNABLE_MT_TVA_2_SPECIFIQUE">#REF!</definedName>
    <definedName name="P_Z_1_N_COLONNE_CT_RAISONNABLE_MT_TVA_2_STANDARD" localSheetId="6">#REF!</definedName>
    <definedName name="P_Z_1_N_COLONNE_CT_RAISONNABLE_MT_TVA_2_STANDARD" localSheetId="9">#REF!</definedName>
    <definedName name="P_Z_1_N_COLONNE_CT_RAISONNABLE_MT_TVA_2_STANDARD" localSheetId="11">#REF!</definedName>
    <definedName name="P_Z_1_N_COLONNE_CT_RAISONNABLE_MT_TVA_2_STANDARD">#REF!</definedName>
    <definedName name="P_Z_1_N_COLONNE_CT_RAISONNABLE_MT_TVA_3_INDICATION" localSheetId="6">#REF!</definedName>
    <definedName name="P_Z_1_N_COLONNE_CT_RAISONNABLE_MT_TVA_3_INDICATION" localSheetId="9">#REF!</definedName>
    <definedName name="P_Z_1_N_COLONNE_CT_RAISONNABLE_MT_TVA_3_INDICATION" localSheetId="11">#REF!</definedName>
    <definedName name="P_Z_1_N_COLONNE_CT_RAISONNABLE_MT_TVA_3_INDICATION">#REF!</definedName>
    <definedName name="P_Z_1_N_COLONNE_CT_RAISONNABLE_MT_TVA_3_INDICATION_STANDARD" localSheetId="6">#REF!</definedName>
    <definedName name="P_Z_1_N_COLONNE_CT_RAISONNABLE_MT_TVA_3_INDICATION_STANDARD" localSheetId="9">#REF!</definedName>
    <definedName name="P_Z_1_N_COLONNE_CT_RAISONNABLE_MT_TVA_3_INDICATION_STANDARD" localSheetId="11">#REF!</definedName>
    <definedName name="P_Z_1_N_COLONNE_CT_RAISONNABLE_MT_TVA_3_INDICATION_STANDARD">#REF!</definedName>
    <definedName name="P_Z_1_N_COLONNE_CT_RAISONNABLE_MT_TVA_3_SPECIFIQUE" localSheetId="6">#REF!</definedName>
    <definedName name="P_Z_1_N_COLONNE_CT_RAISONNABLE_MT_TVA_3_SPECIFIQUE" localSheetId="9">#REF!</definedName>
    <definedName name="P_Z_1_N_COLONNE_CT_RAISONNABLE_MT_TVA_3_SPECIFIQUE" localSheetId="11">#REF!</definedName>
    <definedName name="P_Z_1_N_COLONNE_CT_RAISONNABLE_MT_TVA_3_SPECIFIQUE">#REF!</definedName>
    <definedName name="P_Z_1_N_COLONNE_CT_RAISONNABLE_MT_TVA_3_STANDARD" localSheetId="6">#REF!</definedName>
    <definedName name="P_Z_1_N_COLONNE_CT_RAISONNABLE_MT_TVA_3_STANDARD" localSheetId="9">#REF!</definedName>
    <definedName name="P_Z_1_N_COLONNE_CT_RAISONNABLE_MT_TVA_3_STANDARD" localSheetId="11">#REF!</definedName>
    <definedName name="P_Z_1_N_COLONNE_CT_RAISONNABLE_MT_TVA_3_STANDARD">#REF!</definedName>
    <definedName name="P_Z_1_N_COLONNE_DESCRIPTION_INDICATION" localSheetId="6">#REF!</definedName>
    <definedName name="P_Z_1_N_COLONNE_DESCRIPTION_INDICATION" localSheetId="9">#REF!</definedName>
    <definedName name="P_Z_1_N_COLONNE_DESCRIPTION_INDICATION" localSheetId="11">#REF!</definedName>
    <definedName name="P_Z_1_N_COLONNE_DESCRIPTION_INDICATION">#REF!</definedName>
    <definedName name="P_Z_1_N_COLONNE_DESCRIPTION_INDICATION_STANDARD" localSheetId="6">#REF!</definedName>
    <definedName name="P_Z_1_N_COLONNE_DESCRIPTION_INDICATION_STANDARD" localSheetId="9">#REF!</definedName>
    <definedName name="P_Z_1_N_COLONNE_DESCRIPTION_INDICATION_STANDARD" localSheetId="11">#REF!</definedName>
    <definedName name="P_Z_1_N_COLONNE_DESCRIPTION_INDICATION_STANDARD">#REF!</definedName>
    <definedName name="P_Z_1_N_COLONNE_DESCRIPTION_SPECIFIQUE" localSheetId="6">#REF!</definedName>
    <definedName name="P_Z_1_N_COLONNE_DESCRIPTION_SPECIFIQUE" localSheetId="9">#REF!</definedName>
    <definedName name="P_Z_1_N_COLONNE_DESCRIPTION_SPECIFIQUE" localSheetId="11">#REF!</definedName>
    <definedName name="P_Z_1_N_COLONNE_DESCRIPTION_SPECIFIQUE">#REF!</definedName>
    <definedName name="P_Z_1_N_COLONNE_DESCRIPTION_STANDARD" localSheetId="6">#REF!</definedName>
    <definedName name="P_Z_1_N_COLONNE_DESCRIPTION_STANDARD" localSheetId="9">#REF!</definedName>
    <definedName name="P_Z_1_N_COLONNE_DESCRIPTION_STANDARD" localSheetId="11">#REF!</definedName>
    <definedName name="P_Z_1_N_COLONNE_DESCRIPTION_STANDARD">#REF!</definedName>
    <definedName name="P_Z_1_N_COLONNE_FOURNISSEUR_INDICATION" localSheetId="6">#REF!</definedName>
    <definedName name="P_Z_1_N_COLONNE_FOURNISSEUR_INDICATION" localSheetId="9">#REF!</definedName>
    <definedName name="P_Z_1_N_COLONNE_FOURNISSEUR_INDICATION" localSheetId="11">#REF!</definedName>
    <definedName name="P_Z_1_N_COLONNE_FOURNISSEUR_INDICATION">#REF!</definedName>
    <definedName name="P_Z_1_N_COLONNE_FOURNISSEUR_INDICATION_STANDARD" localSheetId="6">#REF!</definedName>
    <definedName name="P_Z_1_N_COLONNE_FOURNISSEUR_INDICATION_STANDARD" localSheetId="9">#REF!</definedName>
    <definedName name="P_Z_1_N_COLONNE_FOURNISSEUR_INDICATION_STANDARD" localSheetId="11">#REF!</definedName>
    <definedName name="P_Z_1_N_COLONNE_FOURNISSEUR_INDICATION_STANDARD">#REF!</definedName>
    <definedName name="P_Z_1_N_COLONNE_FOURNISSEUR_SPECIFIQUE" localSheetId="6">#REF!</definedName>
    <definedName name="P_Z_1_N_COLONNE_FOURNISSEUR_SPECIFIQUE" localSheetId="9">#REF!</definedName>
    <definedName name="P_Z_1_N_COLONNE_FOURNISSEUR_SPECIFIQUE" localSheetId="11">#REF!</definedName>
    <definedName name="P_Z_1_N_COLONNE_FOURNISSEUR_SPECIFIQUE">#REF!</definedName>
    <definedName name="P_Z_1_N_COLONNE_FOURNISSEUR_STANDARD" localSheetId="6">#REF!</definedName>
    <definedName name="P_Z_1_N_COLONNE_FOURNISSEUR_STANDARD" localSheetId="9">#REF!</definedName>
    <definedName name="P_Z_1_N_COLONNE_FOURNISSEUR_STANDARD" localSheetId="11">#REF!</definedName>
    <definedName name="P_Z_1_N_COLONNE_FOURNISSEUR_STANDARD">#REF!</definedName>
    <definedName name="P_Z_1_N_COLONNE_JUSTIFICATIF_INDICATION" localSheetId="6">#REF!</definedName>
    <definedName name="P_Z_1_N_COLONNE_JUSTIFICATIF_INDICATION" localSheetId="9">#REF!</definedName>
    <definedName name="P_Z_1_N_COLONNE_JUSTIFICATIF_INDICATION" localSheetId="11">#REF!</definedName>
    <definedName name="P_Z_1_N_COLONNE_JUSTIFICATIF_INDICATION">#REF!</definedName>
    <definedName name="P_Z_1_N_COLONNE_JUSTIFICATIF_INDICATION_STANDARD" localSheetId="6">#REF!</definedName>
    <definedName name="P_Z_1_N_COLONNE_JUSTIFICATIF_INDICATION_STANDARD" localSheetId="9">#REF!</definedName>
    <definedName name="P_Z_1_N_COLONNE_JUSTIFICATIF_INDICATION_STANDARD" localSheetId="11">#REF!</definedName>
    <definedName name="P_Z_1_N_COLONNE_JUSTIFICATIF_INDICATION_STANDARD">#REF!</definedName>
    <definedName name="P_Z_1_N_COLONNE_JUSTIFICATIF_SPECIFIQUE" localSheetId="6">#REF!</definedName>
    <definedName name="P_Z_1_N_COLONNE_JUSTIFICATIF_SPECIFIQUE" localSheetId="9">#REF!</definedName>
    <definedName name="P_Z_1_N_COLONNE_JUSTIFICATIF_SPECIFIQUE" localSheetId="11">#REF!</definedName>
    <definedName name="P_Z_1_N_COLONNE_JUSTIFICATIF_SPECIFIQUE">#REF!</definedName>
    <definedName name="P_Z_1_N_COLONNE_JUSTIFICATIF_STANDARD" localSheetId="6">#REF!</definedName>
    <definedName name="P_Z_1_N_COLONNE_JUSTIFICATIF_STANDARD" localSheetId="9">#REF!</definedName>
    <definedName name="P_Z_1_N_COLONNE_JUSTIFICATIF_STANDARD" localSheetId="11">#REF!</definedName>
    <definedName name="P_Z_1_N_COLONNE_JUSTIFICATIF_STANDARD">#REF!</definedName>
    <definedName name="P_Z_1_N_COLONNE_MOTIFS_INELIGIBILITE_LIBELLE_DEFAUT" localSheetId="6">#REF!</definedName>
    <definedName name="P_Z_1_N_COLONNE_MOTIFS_INELIGIBILITE_LIBELLE_DEFAUT" localSheetId="9">#REF!</definedName>
    <definedName name="P_Z_1_N_COLONNE_MOTIFS_INELIGIBILITE_LIBELLE_DEFAUT" localSheetId="11">#REF!</definedName>
    <definedName name="P_Z_1_N_COLONNE_MOTIFS_INELIGIBILITE_LIBELLE_DEFAUT">#REF!</definedName>
    <definedName name="P_Z_1_N_COLONNE_MOTIFS_INELIGIBILITE_LIBELLE_STANDARD" localSheetId="6">#REF!</definedName>
    <definedName name="P_Z_1_N_COLONNE_MOTIFS_INELIGIBILITE_LIBELLE_STANDARD" localSheetId="9">#REF!</definedName>
    <definedName name="P_Z_1_N_COLONNE_MOTIFS_INELIGIBILITE_LIBELLE_STANDARD" localSheetId="11">#REF!</definedName>
    <definedName name="P_Z_1_N_COLONNE_MOTIFS_INELIGIBILITE_LIBELLE_STANDARD">#REF!</definedName>
    <definedName name="P_Z_1_N_COLONNE_MT_ELIGIBLE_LIBELLE_DEFAUT" localSheetId="6">#REF!</definedName>
    <definedName name="P_Z_1_N_COLONNE_MT_ELIGIBLE_LIBELLE_DEFAUT" localSheetId="9">#REF!</definedName>
    <definedName name="P_Z_1_N_COLONNE_MT_ELIGIBLE_LIBELLE_DEFAUT" localSheetId="11">#REF!</definedName>
    <definedName name="P_Z_1_N_COLONNE_MT_ELIGIBLE_LIBELLE_DEFAUT">#REF!</definedName>
    <definedName name="P_Z_1_N_COLONNE_MT_ELIGIBLE_LIBELLE_STANDARD" localSheetId="6">#REF!</definedName>
    <definedName name="P_Z_1_N_COLONNE_MT_ELIGIBLE_LIBELLE_STANDARD" localSheetId="9">#REF!</definedName>
    <definedName name="P_Z_1_N_COLONNE_MT_ELIGIBLE_LIBELLE_STANDARD" localSheetId="11">#REF!</definedName>
    <definedName name="P_Z_1_N_COLONNE_MT_ELIGIBLE_LIBELLE_STANDARD">#REF!</definedName>
    <definedName name="P_Z_1_N_COLONNE_MT_INELIGIBLE_LIBELLE_DEFAUT" localSheetId="6">#REF!</definedName>
    <definedName name="P_Z_1_N_COLONNE_MT_INELIGIBLE_LIBELLE_DEFAUT" localSheetId="9">#REF!</definedName>
    <definedName name="P_Z_1_N_COLONNE_MT_INELIGIBLE_LIBELLE_DEFAUT" localSheetId="11">#REF!</definedName>
    <definedName name="P_Z_1_N_COLONNE_MT_INELIGIBLE_LIBELLE_DEFAUT">#REF!</definedName>
    <definedName name="P_Z_1_N_COLONNE_MT_INELIGIBLE_LIBELLE_STANDARD" localSheetId="6">#REF!</definedName>
    <definedName name="P_Z_1_N_COLONNE_MT_INELIGIBLE_LIBELLE_STANDARD" localSheetId="9">#REF!</definedName>
    <definedName name="P_Z_1_N_COLONNE_MT_INELIGIBLE_LIBELLE_STANDARD" localSheetId="11">#REF!</definedName>
    <definedName name="P_Z_1_N_COLONNE_MT_INELIGIBLE_LIBELLE_STANDARD">#REF!</definedName>
    <definedName name="P_Z_1_N_COLONNE_MT_MAX_LIBELLE_DEFAUT" localSheetId="6">#REF!</definedName>
    <definedName name="P_Z_1_N_COLONNE_MT_MAX_LIBELLE_DEFAUT" localSheetId="9">#REF!</definedName>
    <definedName name="P_Z_1_N_COLONNE_MT_MAX_LIBELLE_DEFAUT" localSheetId="11">#REF!</definedName>
    <definedName name="P_Z_1_N_COLONNE_MT_MAX_LIBELLE_DEFAUT">#REF!</definedName>
    <definedName name="P_Z_1_N_COLONNE_MT_MAX_LIBELLE_STANDARD" localSheetId="6">#REF!</definedName>
    <definedName name="P_Z_1_N_COLONNE_MT_MAX_LIBELLE_STANDARD" localSheetId="9">#REF!</definedName>
    <definedName name="P_Z_1_N_COLONNE_MT_MAX_LIBELLE_STANDARD" localSheetId="11">#REF!</definedName>
    <definedName name="P_Z_1_N_COLONNE_MT_MAX_LIBELLE_STANDARD">#REF!</definedName>
    <definedName name="P_Z_1_N_COLONNE_MT_PRESENTE_HT_INDICATION" localSheetId="6">#REF!</definedName>
    <definedName name="P_Z_1_N_COLONNE_MT_PRESENTE_HT_INDICATION" localSheetId="9">#REF!</definedName>
    <definedName name="P_Z_1_N_COLONNE_MT_PRESENTE_HT_INDICATION" localSheetId="11">#REF!</definedName>
    <definedName name="P_Z_1_N_COLONNE_MT_PRESENTE_HT_INDICATION">#REF!</definedName>
    <definedName name="P_Z_1_N_COLONNE_MT_PRESENTE_HT_INDICATION_STANDARD" localSheetId="6">#REF!</definedName>
    <definedName name="P_Z_1_N_COLONNE_MT_PRESENTE_HT_INDICATION_STANDARD" localSheetId="9">#REF!</definedName>
    <definedName name="P_Z_1_N_COLONNE_MT_PRESENTE_HT_INDICATION_STANDARD" localSheetId="11">#REF!</definedName>
    <definedName name="P_Z_1_N_COLONNE_MT_PRESENTE_HT_INDICATION_STANDARD">#REF!</definedName>
    <definedName name="P_Z_1_N_COLONNE_MT_PRESENTE_HT_SPECIFIQUE" localSheetId="6">#REF!</definedName>
    <definedName name="P_Z_1_N_COLONNE_MT_PRESENTE_HT_SPECIFIQUE" localSheetId="9">#REF!</definedName>
    <definedName name="P_Z_1_N_COLONNE_MT_PRESENTE_HT_SPECIFIQUE" localSheetId="11">#REF!</definedName>
    <definedName name="P_Z_1_N_COLONNE_MT_PRESENTE_HT_SPECIFIQUE">#REF!</definedName>
    <definedName name="P_Z_1_N_COLONNE_MT_PRESENTE_HT_STANDARD" localSheetId="6">#REF!</definedName>
    <definedName name="P_Z_1_N_COLONNE_MT_PRESENTE_HT_STANDARD" localSheetId="9">#REF!</definedName>
    <definedName name="P_Z_1_N_COLONNE_MT_PRESENTE_HT_STANDARD" localSheetId="11">#REF!</definedName>
    <definedName name="P_Z_1_N_COLONNE_MT_PRESENTE_HT_STANDARD">#REF!</definedName>
    <definedName name="P_Z_1_N_COLONNE_MT_PRESENTE_TVA_INDICATION" localSheetId="6">#REF!</definedName>
    <definedName name="P_Z_1_N_COLONNE_MT_PRESENTE_TVA_INDICATION" localSheetId="9">#REF!</definedName>
    <definedName name="P_Z_1_N_COLONNE_MT_PRESENTE_TVA_INDICATION" localSheetId="11">#REF!</definedName>
    <definedName name="P_Z_1_N_COLONNE_MT_PRESENTE_TVA_INDICATION">#REF!</definedName>
    <definedName name="P_Z_1_N_COLONNE_MT_PRESENTE_TVA_INDICATION_STANDARD" localSheetId="6">#REF!</definedName>
    <definedName name="P_Z_1_N_COLONNE_MT_PRESENTE_TVA_INDICATION_STANDARD" localSheetId="9">#REF!</definedName>
    <definedName name="P_Z_1_N_COLONNE_MT_PRESENTE_TVA_INDICATION_STANDARD" localSheetId="11">#REF!</definedName>
    <definedName name="P_Z_1_N_COLONNE_MT_PRESENTE_TVA_INDICATION_STANDARD">#REF!</definedName>
    <definedName name="P_Z_1_N_COLONNE_MT_PRESENTE_TVA_SPECIFIQUE" localSheetId="6">#REF!</definedName>
    <definedName name="P_Z_1_N_COLONNE_MT_PRESENTE_TVA_SPECIFIQUE" localSheetId="9">#REF!</definedName>
    <definedName name="P_Z_1_N_COLONNE_MT_PRESENTE_TVA_SPECIFIQUE" localSheetId="11">#REF!</definedName>
    <definedName name="P_Z_1_N_COLONNE_MT_PRESENTE_TVA_SPECIFIQUE">#REF!</definedName>
    <definedName name="P_Z_1_N_COLONNE_MT_PRESENTE_TVA_STANDARD" localSheetId="6">#REF!</definedName>
    <definedName name="P_Z_1_N_COLONNE_MT_PRESENTE_TVA_STANDARD" localSheetId="9">#REF!</definedName>
    <definedName name="P_Z_1_N_COLONNE_MT_PRESENTE_TVA_STANDARD" localSheetId="11">#REF!</definedName>
    <definedName name="P_Z_1_N_COLONNE_MT_PRESENTE_TVA_STANDARD">#REF!</definedName>
    <definedName name="P_Z_1_N_COLONNE_MT_RAISONNABLE_DEFAUT" localSheetId="6">#REF!</definedName>
    <definedName name="P_Z_1_N_COLONNE_MT_RAISONNABLE_DEFAUT" localSheetId="9">#REF!</definedName>
    <definedName name="P_Z_1_N_COLONNE_MT_RAISONNABLE_DEFAUT" localSheetId="11">#REF!</definedName>
    <definedName name="P_Z_1_N_COLONNE_MT_RAISONNABLE_DEFAUT">#REF!</definedName>
    <definedName name="P_Z_1_N_COLONNE_MT_RAISONNABLE_STANDARD" localSheetId="6">#REF!</definedName>
    <definedName name="P_Z_1_N_COLONNE_MT_RAISONNABLE_STANDARD" localSheetId="9">#REF!</definedName>
    <definedName name="P_Z_1_N_COLONNE_MT_RAISONNABLE_STANDARD" localSheetId="11">#REF!</definedName>
    <definedName name="P_Z_1_N_COLONNE_MT_RAISONNABLE_STANDARD">#REF!</definedName>
    <definedName name="P_Z_1_N_COLONNE_POSTE_INDICATION" localSheetId="6">#REF!</definedName>
    <definedName name="P_Z_1_N_COLONNE_POSTE_INDICATION" localSheetId="9">#REF!</definedName>
    <definedName name="P_Z_1_N_COLONNE_POSTE_INDICATION" localSheetId="11">#REF!</definedName>
    <definedName name="P_Z_1_N_COLONNE_POSTE_INDICATION">#REF!</definedName>
    <definedName name="P_Z_1_N_COLONNE_POSTE_INDICATION_STANDARD" localSheetId="6">#REF!</definedName>
    <definedName name="P_Z_1_N_COLONNE_POSTE_INDICATION_STANDARD" localSheetId="9">#REF!</definedName>
    <definedName name="P_Z_1_N_COLONNE_POSTE_INDICATION_STANDARD" localSheetId="11">#REF!</definedName>
    <definedName name="P_Z_1_N_COLONNE_POSTE_INDICATION_STANDARD">#REF!</definedName>
    <definedName name="P_Z_1_N_COLONNE_POSTE_SPECIFIQUE" localSheetId="6">#REF!</definedName>
    <definedName name="P_Z_1_N_COLONNE_POSTE_SPECIFIQUE" localSheetId="9">#REF!</definedName>
    <definedName name="P_Z_1_N_COLONNE_POSTE_SPECIFIQUE" localSheetId="11">#REF!</definedName>
    <definedName name="P_Z_1_N_COLONNE_POSTE_SPECIFIQUE">#REF!</definedName>
    <definedName name="P_Z_1_N_COLONNE_POSTE_STANDARD" localSheetId="6">#REF!</definedName>
    <definedName name="P_Z_1_N_COLONNE_POSTE_STANDARD" localSheetId="9">#REF!</definedName>
    <definedName name="P_Z_1_N_COLONNE_POSTE_STANDARD" localSheetId="11">#REF!</definedName>
    <definedName name="P_Z_1_N_COLONNE_POSTE_STANDARD">#REF!</definedName>
    <definedName name="P_Z_1_N_COLONNE_QUANTITE_INDICATION" localSheetId="6">#REF!</definedName>
    <definedName name="P_Z_1_N_COLONNE_QUANTITE_INDICATION" localSheetId="9">#REF!</definedName>
    <definedName name="P_Z_1_N_COLONNE_QUANTITE_INDICATION" localSheetId="11">#REF!</definedName>
    <definedName name="P_Z_1_N_COLONNE_QUANTITE_INDICATION">#REF!</definedName>
    <definedName name="P_Z_1_N_COLONNE_QUANTITE_INDICATION_STANDARD" localSheetId="6">#REF!</definedName>
    <definedName name="P_Z_1_N_COLONNE_QUANTITE_INDICATION_STANDARD" localSheetId="9">#REF!</definedName>
    <definedName name="P_Z_1_N_COLONNE_QUANTITE_INDICATION_STANDARD" localSheetId="11">#REF!</definedName>
    <definedName name="P_Z_1_N_COLONNE_QUANTITE_INDICATION_STANDARD">#REF!</definedName>
    <definedName name="P_Z_1_N_COLONNE_QUANTITE_SPECIFIQUE" localSheetId="6">#REF!</definedName>
    <definedName name="P_Z_1_N_COLONNE_QUANTITE_SPECIFIQUE" localSheetId="9">#REF!</definedName>
    <definedName name="P_Z_1_N_COLONNE_QUANTITE_SPECIFIQUE" localSheetId="11">#REF!</definedName>
    <definedName name="P_Z_1_N_COLONNE_QUANTITE_SPECIFIQUE">#REF!</definedName>
    <definedName name="P_Z_1_N_COLONNE_QUANTITE_STANDARD" localSheetId="6">#REF!</definedName>
    <definedName name="P_Z_1_N_COLONNE_QUANTITE_STANDARD" localSheetId="9">#REF!</definedName>
    <definedName name="P_Z_1_N_COLONNE_QUANTITE_STANDARD" localSheetId="11">#REF!</definedName>
    <definedName name="P_Z_1_N_COLONNE_QUANTITE_STANDARD">#REF!</definedName>
    <definedName name="P_Z_1_N_COLONNE_SOUS_OPERATION_INDICATION" localSheetId="6">#REF!</definedName>
    <definedName name="P_Z_1_N_COLONNE_SOUS_OPERATION_INDICATION" localSheetId="9">#REF!</definedName>
    <definedName name="P_Z_1_N_COLONNE_SOUS_OPERATION_INDICATION" localSheetId="11">#REF!</definedName>
    <definedName name="P_Z_1_N_COLONNE_SOUS_OPERATION_INDICATION">#REF!</definedName>
    <definedName name="P_Z_1_N_COLONNE_SOUS_OPERATION_INDICATION_STANDARD" localSheetId="6">#REF!</definedName>
    <definedName name="P_Z_1_N_COLONNE_SOUS_OPERATION_INDICATION_STANDARD" localSheetId="9">#REF!</definedName>
    <definedName name="P_Z_1_N_COLONNE_SOUS_OPERATION_INDICATION_STANDARD" localSheetId="11">#REF!</definedName>
    <definedName name="P_Z_1_N_COLONNE_SOUS_OPERATION_INDICATION_STANDARD">#REF!</definedName>
    <definedName name="P_Z_1_N_COLONNE_SOUS_OPERATION_SPECIFIQUE" localSheetId="6">#REF!</definedName>
    <definedName name="P_Z_1_N_COLONNE_SOUS_OPERATION_SPECIFIQUE" localSheetId="9">#REF!</definedName>
    <definedName name="P_Z_1_N_COLONNE_SOUS_OPERATION_SPECIFIQUE" localSheetId="11">#REF!</definedName>
    <definedName name="P_Z_1_N_COLONNE_SOUS_OPERATION_SPECIFIQUE">#REF!</definedName>
    <definedName name="P_Z_1_N_COLONNE_SOUS_OPERATION_STANDARD" localSheetId="6">#REF!</definedName>
    <definedName name="P_Z_1_N_COLONNE_SOUS_OPERATION_STANDARD" localSheetId="9">#REF!</definedName>
    <definedName name="P_Z_1_N_COLONNE_SOUS_OPERATION_STANDARD" localSheetId="11">#REF!</definedName>
    <definedName name="P_Z_1_N_COLONNE_SOUS_OPERATION_STANDARD">#REF!</definedName>
    <definedName name="P_Z_1_N_COLONNE_UNITE_INDICATION" localSheetId="6">#REF!</definedName>
    <definedName name="P_Z_1_N_COLONNE_UNITE_INDICATION" localSheetId="9">#REF!</definedName>
    <definedName name="P_Z_1_N_COLONNE_UNITE_INDICATION" localSheetId="11">#REF!</definedName>
    <definedName name="P_Z_1_N_COLONNE_UNITE_INDICATION">#REF!</definedName>
    <definedName name="P_Z_1_N_COLONNE_UNITE_INDICATION_STANDARD" localSheetId="6">#REF!</definedName>
    <definedName name="P_Z_1_N_COLONNE_UNITE_INDICATION_STANDARD" localSheetId="9">#REF!</definedName>
    <definedName name="P_Z_1_N_COLONNE_UNITE_INDICATION_STANDARD" localSheetId="11">#REF!</definedName>
    <definedName name="P_Z_1_N_COLONNE_UNITE_INDICATION_STANDARD">#REF!</definedName>
    <definedName name="P_Z_1_N_COLONNE_UNITE_SPECIFIQUE" localSheetId="6">#REF!</definedName>
    <definedName name="P_Z_1_N_COLONNE_UNITE_SPECIFIQUE" localSheetId="9">#REF!</definedName>
    <definedName name="P_Z_1_N_COLONNE_UNITE_SPECIFIQUE" localSheetId="11">#REF!</definedName>
    <definedName name="P_Z_1_N_COLONNE_UNITE_SPECIFIQUE">#REF!</definedName>
    <definedName name="P_Z_1_N_COLONNE_UNITE_STANDARD" localSheetId="6">#REF!</definedName>
    <definedName name="P_Z_1_N_COLONNE_UNITE_STANDARD" localSheetId="9">#REF!</definedName>
    <definedName name="P_Z_1_N_COLONNE_UNITE_STANDARD" localSheetId="11">#REF!</definedName>
    <definedName name="P_Z_1_N_COLONNE_UNITE_STANDARD">#REF!</definedName>
    <definedName name="P_Z_1_N_CONSIGNE_DEPENSES_DEVIS" localSheetId="6">#REF!</definedName>
    <definedName name="P_Z_1_N_CONSIGNE_DEPENSES_DEVIS" localSheetId="9">#REF!</definedName>
    <definedName name="P_Z_1_N_CONSIGNE_DEPENSES_DEVIS" localSheetId="11">#REF!</definedName>
    <definedName name="P_Z_1_N_CONSIGNE_DEPENSES_DEVIS">#REF!</definedName>
    <definedName name="P_Z_1_N_EXEMPLE_COMMENTAIRE" localSheetId="6">#REF!</definedName>
    <definedName name="P_Z_1_N_EXEMPLE_COMMENTAIRE" localSheetId="9">#REF!</definedName>
    <definedName name="P_Z_1_N_EXEMPLE_COMMENTAIRE" localSheetId="11">#REF!</definedName>
    <definedName name="P_Z_1_N_EXEMPLE_COMMENTAIRE">#REF!</definedName>
    <definedName name="P_Z_1_N_EXEMPLE_CT_RAISONNABLE_FOURNISSEUR_2" localSheetId="6">#REF!</definedName>
    <definedName name="P_Z_1_N_EXEMPLE_CT_RAISONNABLE_FOURNISSEUR_2" localSheetId="9">#REF!</definedName>
    <definedName name="P_Z_1_N_EXEMPLE_CT_RAISONNABLE_FOURNISSEUR_2" localSheetId="11">#REF!</definedName>
    <definedName name="P_Z_1_N_EXEMPLE_CT_RAISONNABLE_FOURNISSEUR_2">#REF!</definedName>
    <definedName name="P_Z_1_N_EXEMPLE_CT_RAISONNABLE_FOURNISSEUR_3" localSheetId="6">#REF!</definedName>
    <definedName name="P_Z_1_N_EXEMPLE_CT_RAISONNABLE_FOURNISSEUR_3" localSheetId="9">#REF!</definedName>
    <definedName name="P_Z_1_N_EXEMPLE_CT_RAISONNABLE_FOURNISSEUR_3" localSheetId="11">#REF!</definedName>
    <definedName name="P_Z_1_N_EXEMPLE_CT_RAISONNABLE_FOURNISSEUR_3">#REF!</definedName>
    <definedName name="P_Z_1_N_EXEMPLE_CT_RAISONNABLE_JUSTIFICATIF_2" localSheetId="6">#REF!</definedName>
    <definedName name="P_Z_1_N_EXEMPLE_CT_RAISONNABLE_JUSTIFICATIF_2" localSheetId="9">#REF!</definedName>
    <definedName name="P_Z_1_N_EXEMPLE_CT_RAISONNABLE_JUSTIFICATIF_2" localSheetId="11">#REF!</definedName>
    <definedName name="P_Z_1_N_EXEMPLE_CT_RAISONNABLE_JUSTIFICATIF_2">#REF!</definedName>
    <definedName name="P_Z_1_N_EXEMPLE_CT_RAISONNABLE_JUSTIFICATIF_3" localSheetId="6">#REF!</definedName>
    <definedName name="P_Z_1_N_EXEMPLE_CT_RAISONNABLE_JUSTIFICATIF_3" localSheetId="9">#REF!</definedName>
    <definedName name="P_Z_1_N_EXEMPLE_CT_RAISONNABLE_JUSTIFICATIF_3" localSheetId="11">#REF!</definedName>
    <definedName name="P_Z_1_N_EXEMPLE_CT_RAISONNABLE_JUSTIFICATIF_3">#REF!</definedName>
    <definedName name="P_Z_1_N_EXEMPLE_CT_RAISONNABLE_MARCHE" localSheetId="6">#REF!</definedName>
    <definedName name="P_Z_1_N_EXEMPLE_CT_RAISONNABLE_MARCHE" localSheetId="9">#REF!</definedName>
    <definedName name="P_Z_1_N_EXEMPLE_CT_RAISONNABLE_MARCHE" localSheetId="11">#REF!</definedName>
    <definedName name="P_Z_1_N_EXEMPLE_CT_RAISONNABLE_MARCHE">#REF!</definedName>
    <definedName name="P_Z_1_N_EXEMPLE_CT_RAISONNABLE_MT_HT_2" localSheetId="6">#REF!</definedName>
    <definedName name="P_Z_1_N_EXEMPLE_CT_RAISONNABLE_MT_HT_2" localSheetId="9">#REF!</definedName>
    <definedName name="P_Z_1_N_EXEMPLE_CT_RAISONNABLE_MT_HT_2" localSheetId="11">#REF!</definedName>
    <definedName name="P_Z_1_N_EXEMPLE_CT_RAISONNABLE_MT_HT_2">#REF!</definedName>
    <definedName name="P_Z_1_N_EXEMPLE_CT_RAISONNABLE_MT_HT_3" localSheetId="6">#REF!</definedName>
    <definedName name="P_Z_1_N_EXEMPLE_CT_RAISONNABLE_MT_HT_3" localSheetId="9">#REF!</definedName>
    <definedName name="P_Z_1_N_EXEMPLE_CT_RAISONNABLE_MT_HT_3" localSheetId="11">#REF!</definedName>
    <definedName name="P_Z_1_N_EXEMPLE_CT_RAISONNABLE_MT_HT_3">#REF!</definedName>
    <definedName name="P_Z_1_N_EXEMPLE_CT_RAISONNABLE_MT_TVA_2" localSheetId="6">#REF!</definedName>
    <definedName name="P_Z_1_N_EXEMPLE_CT_RAISONNABLE_MT_TVA_2" localSheetId="9">#REF!</definedName>
    <definedName name="P_Z_1_N_EXEMPLE_CT_RAISONNABLE_MT_TVA_2" localSheetId="11">#REF!</definedName>
    <definedName name="P_Z_1_N_EXEMPLE_CT_RAISONNABLE_MT_TVA_2">#REF!</definedName>
    <definedName name="P_Z_1_N_EXEMPLE_CT_RAISONNABLE_MT_TVA_3" localSheetId="6">#REF!</definedName>
    <definedName name="P_Z_1_N_EXEMPLE_CT_RAISONNABLE_MT_TVA_3" localSheetId="9">#REF!</definedName>
    <definedName name="P_Z_1_N_EXEMPLE_CT_RAISONNABLE_MT_TVA_3" localSheetId="11">#REF!</definedName>
    <definedName name="P_Z_1_N_EXEMPLE_CT_RAISONNABLE_MT_TVA_3">#REF!</definedName>
    <definedName name="P_Z_1_N_EXEMPLE_DESCRIPTION" localSheetId="6">#REF!</definedName>
    <definedName name="P_Z_1_N_EXEMPLE_DESCRIPTION" localSheetId="9">#REF!</definedName>
    <definedName name="P_Z_1_N_EXEMPLE_DESCRIPTION" localSheetId="11">#REF!</definedName>
    <definedName name="P_Z_1_N_EXEMPLE_DESCRIPTION">#REF!</definedName>
    <definedName name="P_Z_1_N_EXEMPLE_FOURNISSEUR" localSheetId="6">#REF!</definedName>
    <definedName name="P_Z_1_N_EXEMPLE_FOURNISSEUR" localSheetId="9">#REF!</definedName>
    <definedName name="P_Z_1_N_EXEMPLE_FOURNISSEUR" localSheetId="11">#REF!</definedName>
    <definedName name="P_Z_1_N_EXEMPLE_FOURNISSEUR">#REF!</definedName>
    <definedName name="P_Z_1_N_EXEMPLE_JUSTIFICATIF" localSheetId="6">#REF!</definedName>
    <definedName name="P_Z_1_N_EXEMPLE_JUSTIFICATIF" localSheetId="9">#REF!</definedName>
    <definedName name="P_Z_1_N_EXEMPLE_JUSTIFICATIF" localSheetId="11">#REF!</definedName>
    <definedName name="P_Z_1_N_EXEMPLE_JUSTIFICATIF">#REF!</definedName>
    <definedName name="P_Z_1_N_EXEMPLE_MT_PRESENTE_HT" localSheetId="6">#REF!</definedName>
    <definedName name="P_Z_1_N_EXEMPLE_MT_PRESENTE_HT" localSheetId="9">#REF!</definedName>
    <definedName name="P_Z_1_N_EXEMPLE_MT_PRESENTE_HT" localSheetId="11">#REF!</definedName>
    <definedName name="P_Z_1_N_EXEMPLE_MT_PRESENTE_HT">#REF!</definedName>
    <definedName name="P_Z_1_N_EXEMPLE_MT_PRESENTE_TVA" localSheetId="6">#REF!</definedName>
    <definedName name="P_Z_1_N_EXEMPLE_MT_PRESENTE_TVA" localSheetId="9">#REF!</definedName>
    <definedName name="P_Z_1_N_EXEMPLE_MT_PRESENTE_TVA" localSheetId="11">#REF!</definedName>
    <definedName name="P_Z_1_N_EXEMPLE_MT_PRESENTE_TVA">#REF!</definedName>
    <definedName name="P_Z_1_N_EXEMPLE_POSTE" localSheetId="6">#REF!</definedName>
    <definedName name="P_Z_1_N_EXEMPLE_POSTE" localSheetId="9">#REF!</definedName>
    <definedName name="P_Z_1_N_EXEMPLE_POSTE" localSheetId="11">#REF!</definedName>
    <definedName name="P_Z_1_N_EXEMPLE_POSTE">#REF!</definedName>
    <definedName name="P_Z_1_N_EXEMPLE_QUANTITE" localSheetId="6">#REF!</definedName>
    <definedName name="P_Z_1_N_EXEMPLE_QUANTITE" localSheetId="9">#REF!</definedName>
    <definedName name="P_Z_1_N_EXEMPLE_QUANTITE" localSheetId="11">#REF!</definedName>
    <definedName name="P_Z_1_N_EXEMPLE_QUANTITE">#REF!</definedName>
    <definedName name="P_Z_1_N_EXEMPLE_SOUS_OPERATION" localSheetId="6">#REF!</definedName>
    <definedName name="P_Z_1_N_EXEMPLE_SOUS_OPERATION" localSheetId="9">#REF!</definedName>
    <definedName name="P_Z_1_N_EXEMPLE_SOUS_OPERATION" localSheetId="11">#REF!</definedName>
    <definedName name="P_Z_1_N_EXEMPLE_SOUS_OPERATION">#REF!</definedName>
    <definedName name="P_Z_1_N_EXEMPLE_UNITE" localSheetId="6">#REF!</definedName>
    <definedName name="P_Z_1_N_EXEMPLE_UNITE" localSheetId="9">#REF!</definedName>
    <definedName name="P_Z_1_N_EXEMPLE_UNITE" localSheetId="11">#REF!</definedName>
    <definedName name="P_Z_1_N_EXEMPLE_UNITE">#REF!</definedName>
    <definedName name="P_Z_1_N_INTITULE_DEPENSES_DEVIS_DEFAUT" localSheetId="6">#REF!</definedName>
    <definedName name="P_Z_1_N_INTITULE_DEPENSES_DEVIS_DEFAUT" localSheetId="9">#REF!</definedName>
    <definedName name="P_Z_1_N_INTITULE_DEPENSES_DEVIS_DEFAUT" localSheetId="11">#REF!</definedName>
    <definedName name="P_Z_1_N_INTITULE_DEPENSES_DEVIS_DEFAUT">#REF!</definedName>
    <definedName name="P_Z_1_N_INTITULE_DEPENSES_DEVIS_STANDARD" localSheetId="6">#REF!</definedName>
    <definedName name="P_Z_1_N_INTITULE_DEPENSES_DEVIS_STANDARD" localSheetId="9">#REF!</definedName>
    <definedName name="P_Z_1_N_INTITULE_DEPENSES_DEVIS_STANDARD" localSheetId="11">#REF!</definedName>
    <definedName name="P_Z_1_N_INTITULE_DEPENSES_DEVIS_STANDARD">#REF!</definedName>
    <definedName name="P_Z_1_R_LIBELLES_DESCRIPTIONS" localSheetId="6">#REF!</definedName>
    <definedName name="P_Z_1_R_LIBELLES_DESCRIPTIONS" localSheetId="9">#REF!</definedName>
    <definedName name="P_Z_1_R_LIBELLES_DESCRIPTIONS" localSheetId="11">#REF!</definedName>
    <definedName name="P_Z_1_R_LIBELLES_DESCRIPTIONS">#REF!</definedName>
    <definedName name="P_Z_1_R_LIBELLES_DESCRIPTIONS_1" localSheetId="6">#REF!</definedName>
    <definedName name="P_Z_1_R_LIBELLES_DESCRIPTIONS_1" localSheetId="9">#REF!</definedName>
    <definedName name="P_Z_1_R_LIBELLES_DESCRIPTIONS_1" localSheetId="11">#REF!</definedName>
    <definedName name="P_Z_1_R_LIBELLES_DESCRIPTIONS_1">#REF!</definedName>
    <definedName name="P_Z_1_R_LIBELLES_DESCRIPTIONS_10" localSheetId="6">#REF!</definedName>
    <definedName name="P_Z_1_R_LIBELLES_DESCRIPTIONS_10" localSheetId="9">#REF!</definedName>
    <definedName name="P_Z_1_R_LIBELLES_DESCRIPTIONS_10" localSheetId="11">#REF!</definedName>
    <definedName name="P_Z_1_R_LIBELLES_DESCRIPTIONS_10">#REF!</definedName>
    <definedName name="P_Z_1_R_LIBELLES_DESCRIPTIONS_11" localSheetId="6">#REF!</definedName>
    <definedName name="P_Z_1_R_LIBELLES_DESCRIPTIONS_11" localSheetId="9">#REF!</definedName>
    <definedName name="P_Z_1_R_LIBELLES_DESCRIPTIONS_11" localSheetId="11">#REF!</definedName>
    <definedName name="P_Z_1_R_LIBELLES_DESCRIPTIONS_11">#REF!</definedName>
    <definedName name="P_Z_1_R_LIBELLES_DESCRIPTIONS_12" localSheetId="6">#REF!</definedName>
    <definedName name="P_Z_1_R_LIBELLES_DESCRIPTIONS_12" localSheetId="9">#REF!</definedName>
    <definedName name="P_Z_1_R_LIBELLES_DESCRIPTIONS_12" localSheetId="11">#REF!</definedName>
    <definedName name="P_Z_1_R_LIBELLES_DESCRIPTIONS_12">#REF!</definedName>
    <definedName name="P_Z_1_R_LIBELLES_DESCRIPTIONS_13" localSheetId="6">#REF!</definedName>
    <definedName name="P_Z_1_R_LIBELLES_DESCRIPTIONS_13" localSheetId="9">#REF!</definedName>
    <definedName name="P_Z_1_R_LIBELLES_DESCRIPTIONS_13" localSheetId="11">#REF!</definedName>
    <definedName name="P_Z_1_R_LIBELLES_DESCRIPTIONS_13">#REF!</definedName>
    <definedName name="P_Z_1_R_LIBELLES_DESCRIPTIONS_14" localSheetId="6">#REF!</definedName>
    <definedName name="P_Z_1_R_LIBELLES_DESCRIPTIONS_14" localSheetId="9">#REF!</definedName>
    <definedName name="P_Z_1_R_LIBELLES_DESCRIPTIONS_14" localSheetId="11">#REF!</definedName>
    <definedName name="P_Z_1_R_LIBELLES_DESCRIPTIONS_14">#REF!</definedName>
    <definedName name="P_Z_1_R_LIBELLES_DESCRIPTIONS_15" localSheetId="6">#REF!</definedName>
    <definedName name="P_Z_1_R_LIBELLES_DESCRIPTIONS_15" localSheetId="9">#REF!</definedName>
    <definedName name="P_Z_1_R_LIBELLES_DESCRIPTIONS_15" localSheetId="11">#REF!</definedName>
    <definedName name="P_Z_1_R_LIBELLES_DESCRIPTIONS_15">#REF!</definedName>
    <definedName name="P_Z_1_R_LIBELLES_DESCRIPTIONS_16" localSheetId="6">#REF!</definedName>
    <definedName name="P_Z_1_R_LIBELLES_DESCRIPTIONS_16" localSheetId="9">#REF!</definedName>
    <definedName name="P_Z_1_R_LIBELLES_DESCRIPTIONS_16" localSheetId="11">#REF!</definedName>
    <definedName name="P_Z_1_R_LIBELLES_DESCRIPTIONS_16">#REF!</definedName>
    <definedName name="P_Z_1_R_LIBELLES_DESCRIPTIONS_17" localSheetId="6">#REF!</definedName>
    <definedName name="P_Z_1_R_LIBELLES_DESCRIPTIONS_17" localSheetId="9">#REF!</definedName>
    <definedName name="P_Z_1_R_LIBELLES_DESCRIPTIONS_17" localSheetId="11">#REF!</definedName>
    <definedName name="P_Z_1_R_LIBELLES_DESCRIPTIONS_17">#REF!</definedName>
    <definedName name="P_Z_1_R_LIBELLES_DESCRIPTIONS_18" localSheetId="6">#REF!</definedName>
    <definedName name="P_Z_1_R_LIBELLES_DESCRIPTIONS_18" localSheetId="9">#REF!</definedName>
    <definedName name="P_Z_1_R_LIBELLES_DESCRIPTIONS_18" localSheetId="11">#REF!</definedName>
    <definedName name="P_Z_1_R_LIBELLES_DESCRIPTIONS_18">#REF!</definedName>
    <definedName name="P_Z_1_R_LIBELLES_DESCRIPTIONS_19" localSheetId="6">#REF!</definedName>
    <definedName name="P_Z_1_R_LIBELLES_DESCRIPTIONS_19" localSheetId="9">#REF!</definedName>
    <definedName name="P_Z_1_R_LIBELLES_DESCRIPTIONS_19" localSheetId="11">#REF!</definedName>
    <definedName name="P_Z_1_R_LIBELLES_DESCRIPTIONS_19">#REF!</definedName>
    <definedName name="P_Z_1_R_LIBELLES_DESCRIPTIONS_2" localSheetId="6">#REF!</definedName>
    <definedName name="P_Z_1_R_LIBELLES_DESCRIPTIONS_2" localSheetId="9">#REF!</definedName>
    <definedName name="P_Z_1_R_LIBELLES_DESCRIPTIONS_2" localSheetId="11">#REF!</definedName>
    <definedName name="P_Z_1_R_LIBELLES_DESCRIPTIONS_2">#REF!</definedName>
    <definedName name="P_Z_1_R_LIBELLES_DESCRIPTIONS_20" localSheetId="6">#REF!</definedName>
    <definedName name="P_Z_1_R_LIBELLES_DESCRIPTIONS_20" localSheetId="9">#REF!</definedName>
    <definedName name="P_Z_1_R_LIBELLES_DESCRIPTIONS_20" localSheetId="11">#REF!</definedName>
    <definedName name="P_Z_1_R_LIBELLES_DESCRIPTIONS_20">#REF!</definedName>
    <definedName name="P_Z_1_R_LIBELLES_DESCRIPTIONS_3" localSheetId="6">#REF!</definedName>
    <definedName name="P_Z_1_R_LIBELLES_DESCRIPTIONS_3" localSheetId="9">#REF!</definedName>
    <definedName name="P_Z_1_R_LIBELLES_DESCRIPTIONS_3" localSheetId="11">#REF!</definedName>
    <definedName name="P_Z_1_R_LIBELLES_DESCRIPTIONS_3">#REF!</definedName>
    <definedName name="P_Z_1_R_LIBELLES_DESCRIPTIONS_4" localSheetId="6">#REF!</definedName>
    <definedName name="P_Z_1_R_LIBELLES_DESCRIPTIONS_4" localSheetId="9">#REF!</definedName>
    <definedName name="P_Z_1_R_LIBELLES_DESCRIPTIONS_4" localSheetId="11">#REF!</definedName>
    <definedName name="P_Z_1_R_LIBELLES_DESCRIPTIONS_4">#REF!</definedName>
    <definedName name="P_Z_1_R_LIBELLES_DESCRIPTIONS_5" localSheetId="6">#REF!</definedName>
    <definedName name="P_Z_1_R_LIBELLES_DESCRIPTIONS_5" localSheetId="9">#REF!</definedName>
    <definedName name="P_Z_1_R_LIBELLES_DESCRIPTIONS_5" localSheetId="11">#REF!</definedName>
    <definedName name="P_Z_1_R_LIBELLES_DESCRIPTIONS_5">#REF!</definedName>
    <definedName name="P_Z_1_R_LIBELLES_DESCRIPTIONS_6" localSheetId="6">#REF!</definedName>
    <definedName name="P_Z_1_R_LIBELLES_DESCRIPTIONS_6" localSheetId="9">#REF!</definedName>
    <definedName name="P_Z_1_R_LIBELLES_DESCRIPTIONS_6" localSheetId="11">#REF!</definedName>
    <definedName name="P_Z_1_R_LIBELLES_DESCRIPTIONS_6">#REF!</definedName>
    <definedName name="P_Z_1_R_LIBELLES_DESCRIPTIONS_7" localSheetId="6">#REF!</definedName>
    <definedName name="P_Z_1_R_LIBELLES_DESCRIPTIONS_7" localSheetId="9">#REF!</definedName>
    <definedName name="P_Z_1_R_LIBELLES_DESCRIPTIONS_7" localSheetId="11">#REF!</definedName>
    <definedName name="P_Z_1_R_LIBELLES_DESCRIPTIONS_7">#REF!</definedName>
    <definedName name="P_Z_1_R_LIBELLES_DESCRIPTIONS_8" localSheetId="6">#REF!</definedName>
    <definedName name="P_Z_1_R_LIBELLES_DESCRIPTIONS_8" localSheetId="9">#REF!</definedName>
    <definedName name="P_Z_1_R_LIBELLES_DESCRIPTIONS_8" localSheetId="11">#REF!</definedName>
    <definedName name="P_Z_1_R_LIBELLES_DESCRIPTIONS_8">#REF!</definedName>
    <definedName name="P_Z_1_R_LIBELLES_DESCRIPTIONS_9" localSheetId="6">#REF!</definedName>
    <definedName name="P_Z_1_R_LIBELLES_DESCRIPTIONS_9" localSheetId="9">#REF!</definedName>
    <definedName name="P_Z_1_R_LIBELLES_DESCRIPTIONS_9" localSheetId="11">#REF!</definedName>
    <definedName name="P_Z_1_R_LIBELLES_DESCRIPTIONS_9">#REF!</definedName>
    <definedName name="P_Z_1_R_LIBELLES_POSTES" localSheetId="6">#REF!</definedName>
    <definedName name="P_Z_1_R_LIBELLES_POSTES" localSheetId="9">#REF!</definedName>
    <definedName name="P_Z_1_R_LIBELLES_POSTES" localSheetId="11">#REF!</definedName>
    <definedName name="P_Z_1_R_LIBELLES_POSTES">#REF!</definedName>
    <definedName name="P_Z_1_R_LIBELLES_POSTES_1" localSheetId="6">#REF!</definedName>
    <definedName name="P_Z_1_R_LIBELLES_POSTES_1" localSheetId="9">#REF!</definedName>
    <definedName name="P_Z_1_R_LIBELLES_POSTES_1" localSheetId="11">#REF!</definedName>
    <definedName name="P_Z_1_R_LIBELLES_POSTES_1">#REF!</definedName>
    <definedName name="P_Z_1_R_LIBELLES_POSTES_10" localSheetId="6">#REF!</definedName>
    <definedName name="P_Z_1_R_LIBELLES_POSTES_10" localSheetId="9">#REF!</definedName>
    <definedName name="P_Z_1_R_LIBELLES_POSTES_10" localSheetId="11">#REF!</definedName>
    <definedName name="P_Z_1_R_LIBELLES_POSTES_10">#REF!</definedName>
    <definedName name="P_Z_1_R_LIBELLES_POSTES_11" localSheetId="6">#REF!</definedName>
    <definedName name="P_Z_1_R_LIBELLES_POSTES_11" localSheetId="9">#REF!</definedName>
    <definedName name="P_Z_1_R_LIBELLES_POSTES_11" localSheetId="11">#REF!</definedName>
    <definedName name="P_Z_1_R_LIBELLES_POSTES_11">#REF!</definedName>
    <definedName name="P_Z_1_R_LIBELLES_POSTES_12" localSheetId="6">#REF!</definedName>
    <definedName name="P_Z_1_R_LIBELLES_POSTES_12" localSheetId="9">#REF!</definedName>
    <definedName name="P_Z_1_R_LIBELLES_POSTES_12" localSheetId="11">#REF!</definedName>
    <definedName name="P_Z_1_R_LIBELLES_POSTES_12">#REF!</definedName>
    <definedName name="P_Z_1_R_LIBELLES_POSTES_13" localSheetId="6">#REF!</definedName>
    <definedName name="P_Z_1_R_LIBELLES_POSTES_13" localSheetId="9">#REF!</definedName>
    <definedName name="P_Z_1_R_LIBELLES_POSTES_13" localSheetId="11">#REF!</definedName>
    <definedName name="P_Z_1_R_LIBELLES_POSTES_13">#REF!</definedName>
    <definedName name="P_Z_1_R_LIBELLES_POSTES_14" localSheetId="6">#REF!</definedName>
    <definedName name="P_Z_1_R_LIBELLES_POSTES_14" localSheetId="9">#REF!</definedName>
    <definedName name="P_Z_1_R_LIBELLES_POSTES_14" localSheetId="11">#REF!</definedName>
    <definedName name="P_Z_1_R_LIBELLES_POSTES_14">#REF!</definedName>
    <definedName name="P_Z_1_R_LIBELLES_POSTES_15" localSheetId="6">#REF!</definedName>
    <definedName name="P_Z_1_R_LIBELLES_POSTES_15" localSheetId="9">#REF!</definedName>
    <definedName name="P_Z_1_R_LIBELLES_POSTES_15" localSheetId="11">#REF!</definedName>
    <definedName name="P_Z_1_R_LIBELLES_POSTES_15">#REF!</definedName>
    <definedName name="P_Z_1_R_LIBELLES_POSTES_16" localSheetId="6">#REF!</definedName>
    <definedName name="P_Z_1_R_LIBELLES_POSTES_16" localSheetId="9">#REF!</definedName>
    <definedName name="P_Z_1_R_LIBELLES_POSTES_16" localSheetId="11">#REF!</definedName>
    <definedName name="P_Z_1_R_LIBELLES_POSTES_16">#REF!</definedName>
    <definedName name="P_Z_1_R_LIBELLES_POSTES_17" localSheetId="6">#REF!</definedName>
    <definedName name="P_Z_1_R_LIBELLES_POSTES_17" localSheetId="9">#REF!</definedName>
    <definedName name="P_Z_1_R_LIBELLES_POSTES_17" localSheetId="11">#REF!</definedName>
    <definedName name="P_Z_1_R_LIBELLES_POSTES_17">#REF!</definedName>
    <definedName name="P_Z_1_R_LIBELLES_POSTES_18" localSheetId="6">#REF!</definedName>
    <definedName name="P_Z_1_R_LIBELLES_POSTES_18" localSheetId="9">#REF!</definedName>
    <definedName name="P_Z_1_R_LIBELLES_POSTES_18" localSheetId="11">#REF!</definedName>
    <definedName name="P_Z_1_R_LIBELLES_POSTES_18">#REF!</definedName>
    <definedName name="P_Z_1_R_LIBELLES_POSTES_19" localSheetId="6">#REF!</definedName>
    <definedName name="P_Z_1_R_LIBELLES_POSTES_19" localSheetId="9">#REF!</definedName>
    <definedName name="P_Z_1_R_LIBELLES_POSTES_19" localSheetId="11">#REF!</definedName>
    <definedName name="P_Z_1_R_LIBELLES_POSTES_19">#REF!</definedName>
    <definedName name="P_Z_1_R_LIBELLES_POSTES_2" localSheetId="6">#REF!</definedName>
    <definedName name="P_Z_1_R_LIBELLES_POSTES_2" localSheetId="9">#REF!</definedName>
    <definedName name="P_Z_1_R_LIBELLES_POSTES_2" localSheetId="11">#REF!</definedName>
    <definedName name="P_Z_1_R_LIBELLES_POSTES_2">#REF!</definedName>
    <definedName name="P_Z_1_R_LIBELLES_POSTES_20" localSheetId="6">#REF!</definedName>
    <definedName name="P_Z_1_R_LIBELLES_POSTES_20" localSheetId="9">#REF!</definedName>
    <definedName name="P_Z_1_R_LIBELLES_POSTES_20" localSheetId="11">#REF!</definedName>
    <definedName name="P_Z_1_R_LIBELLES_POSTES_20">#REF!</definedName>
    <definedName name="P_Z_1_R_LIBELLES_POSTES_3" localSheetId="6">#REF!</definedName>
    <definedName name="P_Z_1_R_LIBELLES_POSTES_3" localSheetId="9">#REF!</definedName>
    <definedName name="P_Z_1_R_LIBELLES_POSTES_3" localSheetId="11">#REF!</definedName>
    <definedName name="P_Z_1_R_LIBELLES_POSTES_3">#REF!</definedName>
    <definedName name="P_Z_1_R_LIBELLES_POSTES_4" localSheetId="6">#REF!</definedName>
    <definedName name="P_Z_1_R_LIBELLES_POSTES_4" localSheetId="9">#REF!</definedName>
    <definedName name="P_Z_1_R_LIBELLES_POSTES_4" localSheetId="11">#REF!</definedName>
    <definedName name="P_Z_1_R_LIBELLES_POSTES_4">#REF!</definedName>
    <definedName name="P_Z_1_R_LIBELLES_POSTES_5" localSheetId="6">#REF!</definedName>
    <definedName name="P_Z_1_R_LIBELLES_POSTES_5" localSheetId="9">#REF!</definedName>
    <definedName name="P_Z_1_R_LIBELLES_POSTES_5" localSheetId="11">#REF!</definedName>
    <definedName name="P_Z_1_R_LIBELLES_POSTES_5">#REF!</definedName>
    <definedName name="P_Z_1_R_LIBELLES_POSTES_6" localSheetId="6">#REF!</definedName>
    <definedName name="P_Z_1_R_LIBELLES_POSTES_6" localSheetId="9">#REF!</definedName>
    <definedName name="P_Z_1_R_LIBELLES_POSTES_6" localSheetId="11">#REF!</definedName>
    <definedName name="P_Z_1_R_LIBELLES_POSTES_6">#REF!</definedName>
    <definedName name="P_Z_1_R_LIBELLES_POSTES_7" localSheetId="6">#REF!</definedName>
    <definedName name="P_Z_1_R_LIBELLES_POSTES_7" localSheetId="9">#REF!</definedName>
    <definedName name="P_Z_1_R_LIBELLES_POSTES_7" localSheetId="11">#REF!</definedName>
    <definedName name="P_Z_1_R_LIBELLES_POSTES_7">#REF!</definedName>
    <definedName name="P_Z_1_R_LIBELLES_POSTES_8" localSheetId="6">#REF!</definedName>
    <definedName name="P_Z_1_R_LIBELLES_POSTES_8" localSheetId="9">#REF!</definedName>
    <definedName name="P_Z_1_R_LIBELLES_POSTES_8" localSheetId="11">#REF!</definedName>
    <definedName name="P_Z_1_R_LIBELLES_POSTES_8">#REF!</definedName>
    <definedName name="P_Z_1_R_LIBELLES_POSTES_9" localSheetId="6">#REF!</definedName>
    <definedName name="P_Z_1_R_LIBELLES_POSTES_9" localSheetId="9">#REF!</definedName>
    <definedName name="P_Z_1_R_LIBELLES_POSTES_9" localSheetId="11">#REF!</definedName>
    <definedName name="P_Z_1_R_LIBELLES_POSTES_9">#REF!</definedName>
    <definedName name="P_Z_1_R_LIBELLES_SOUS_OPERATIONS" localSheetId="6">#REF!</definedName>
    <definedName name="P_Z_1_R_LIBELLES_SOUS_OPERATIONS" localSheetId="9">#REF!</definedName>
    <definedName name="P_Z_1_R_LIBELLES_SOUS_OPERATIONS" localSheetId="11">#REF!</definedName>
    <definedName name="P_Z_1_R_LIBELLES_SOUS_OPERATIONS">#REF!</definedName>
    <definedName name="P_Z_1_R_LIBELLES_SOUS_OPERATIONS_1" localSheetId="6">#REF!</definedName>
    <definedName name="P_Z_1_R_LIBELLES_SOUS_OPERATIONS_1" localSheetId="9">#REF!</definedName>
    <definedName name="P_Z_1_R_LIBELLES_SOUS_OPERATIONS_1" localSheetId="11">#REF!</definedName>
    <definedName name="P_Z_1_R_LIBELLES_SOUS_OPERATIONS_1">#REF!</definedName>
    <definedName name="P_Z_1_R_LIBELLES_SOUS_OPERATIONS_10" localSheetId="6">#REF!</definedName>
    <definedName name="P_Z_1_R_LIBELLES_SOUS_OPERATIONS_10" localSheetId="9">#REF!</definedName>
    <definedName name="P_Z_1_R_LIBELLES_SOUS_OPERATIONS_10" localSheetId="11">#REF!</definedName>
    <definedName name="P_Z_1_R_LIBELLES_SOUS_OPERATIONS_10">#REF!</definedName>
    <definedName name="P_Z_1_R_LIBELLES_SOUS_OPERATIONS_11" localSheetId="6">#REF!</definedName>
    <definedName name="P_Z_1_R_LIBELLES_SOUS_OPERATIONS_11" localSheetId="9">#REF!</definedName>
    <definedName name="P_Z_1_R_LIBELLES_SOUS_OPERATIONS_11" localSheetId="11">#REF!</definedName>
    <definedName name="P_Z_1_R_LIBELLES_SOUS_OPERATIONS_11">#REF!</definedName>
    <definedName name="P_Z_1_R_LIBELLES_SOUS_OPERATIONS_12" localSheetId="6">#REF!</definedName>
    <definedName name="P_Z_1_R_LIBELLES_SOUS_OPERATIONS_12" localSheetId="9">#REF!</definedName>
    <definedName name="P_Z_1_R_LIBELLES_SOUS_OPERATIONS_12" localSheetId="11">#REF!</definedName>
    <definedName name="P_Z_1_R_LIBELLES_SOUS_OPERATIONS_12">#REF!</definedName>
    <definedName name="P_Z_1_R_LIBELLES_SOUS_OPERATIONS_13" localSheetId="6">#REF!</definedName>
    <definedName name="P_Z_1_R_LIBELLES_SOUS_OPERATIONS_13" localSheetId="9">#REF!</definedName>
    <definedName name="P_Z_1_R_LIBELLES_SOUS_OPERATIONS_13" localSheetId="11">#REF!</definedName>
    <definedName name="P_Z_1_R_LIBELLES_SOUS_OPERATIONS_13">#REF!</definedName>
    <definedName name="P_Z_1_R_LIBELLES_SOUS_OPERATIONS_14" localSheetId="6">#REF!</definedName>
    <definedName name="P_Z_1_R_LIBELLES_SOUS_OPERATIONS_14" localSheetId="9">#REF!</definedName>
    <definedName name="P_Z_1_R_LIBELLES_SOUS_OPERATIONS_14" localSheetId="11">#REF!</definedName>
    <definedName name="P_Z_1_R_LIBELLES_SOUS_OPERATIONS_14">#REF!</definedName>
    <definedName name="P_Z_1_R_LIBELLES_SOUS_OPERATIONS_15" localSheetId="6">#REF!</definedName>
    <definedName name="P_Z_1_R_LIBELLES_SOUS_OPERATIONS_15" localSheetId="9">#REF!</definedName>
    <definedName name="P_Z_1_R_LIBELLES_SOUS_OPERATIONS_15" localSheetId="11">#REF!</definedName>
    <definedName name="P_Z_1_R_LIBELLES_SOUS_OPERATIONS_15">#REF!</definedName>
    <definedName name="P_Z_1_R_LIBELLES_SOUS_OPERATIONS_16" localSheetId="6">#REF!</definedName>
    <definedName name="P_Z_1_R_LIBELLES_SOUS_OPERATIONS_16" localSheetId="9">#REF!</definedName>
    <definedName name="P_Z_1_R_LIBELLES_SOUS_OPERATIONS_16" localSheetId="11">#REF!</definedName>
    <definedName name="P_Z_1_R_LIBELLES_SOUS_OPERATIONS_16">#REF!</definedName>
    <definedName name="P_Z_1_R_LIBELLES_SOUS_OPERATIONS_17" localSheetId="6">#REF!</definedName>
    <definedName name="P_Z_1_R_LIBELLES_SOUS_OPERATIONS_17" localSheetId="9">#REF!</definedName>
    <definedName name="P_Z_1_R_LIBELLES_SOUS_OPERATIONS_17" localSheetId="11">#REF!</definedName>
    <definedName name="P_Z_1_R_LIBELLES_SOUS_OPERATIONS_17">#REF!</definedName>
    <definedName name="P_Z_1_R_LIBELLES_SOUS_OPERATIONS_18" localSheetId="6">#REF!</definedName>
    <definedName name="P_Z_1_R_LIBELLES_SOUS_OPERATIONS_18" localSheetId="9">#REF!</definedName>
    <definedName name="P_Z_1_R_LIBELLES_SOUS_OPERATIONS_18" localSheetId="11">#REF!</definedName>
    <definedName name="P_Z_1_R_LIBELLES_SOUS_OPERATIONS_18">#REF!</definedName>
    <definedName name="P_Z_1_R_LIBELLES_SOUS_OPERATIONS_19" localSheetId="6">#REF!</definedName>
    <definedName name="P_Z_1_R_LIBELLES_SOUS_OPERATIONS_19" localSheetId="9">#REF!</definedName>
    <definedName name="P_Z_1_R_LIBELLES_SOUS_OPERATIONS_19" localSheetId="11">#REF!</definedName>
    <definedName name="P_Z_1_R_LIBELLES_SOUS_OPERATIONS_19">#REF!</definedName>
    <definedName name="P_Z_1_R_LIBELLES_SOUS_OPERATIONS_2" localSheetId="6">#REF!</definedName>
    <definedName name="P_Z_1_R_LIBELLES_SOUS_OPERATIONS_2" localSheetId="9">#REF!</definedName>
    <definedName name="P_Z_1_R_LIBELLES_SOUS_OPERATIONS_2" localSheetId="11">#REF!</definedName>
    <definedName name="P_Z_1_R_LIBELLES_SOUS_OPERATIONS_2">#REF!</definedName>
    <definedName name="P_Z_1_R_LIBELLES_SOUS_OPERATIONS_20" localSheetId="6">#REF!</definedName>
    <definedName name="P_Z_1_R_LIBELLES_SOUS_OPERATIONS_20" localSheetId="9">#REF!</definedName>
    <definedName name="P_Z_1_R_LIBELLES_SOUS_OPERATIONS_20" localSheetId="11">#REF!</definedName>
    <definedName name="P_Z_1_R_LIBELLES_SOUS_OPERATIONS_20">#REF!</definedName>
    <definedName name="P_Z_1_R_LIBELLES_SOUS_OPERATIONS_3" localSheetId="6">#REF!</definedName>
    <definedName name="P_Z_1_R_LIBELLES_SOUS_OPERATIONS_3" localSheetId="9">#REF!</definedName>
    <definedName name="P_Z_1_R_LIBELLES_SOUS_OPERATIONS_3" localSheetId="11">#REF!</definedName>
    <definedName name="P_Z_1_R_LIBELLES_SOUS_OPERATIONS_3">#REF!</definedName>
    <definedName name="P_Z_1_R_LIBELLES_SOUS_OPERATIONS_4" localSheetId="6">#REF!</definedName>
    <definedName name="P_Z_1_R_LIBELLES_SOUS_OPERATIONS_4" localSheetId="9">#REF!</definedName>
    <definedName name="P_Z_1_R_LIBELLES_SOUS_OPERATIONS_4" localSheetId="11">#REF!</definedName>
    <definedName name="P_Z_1_R_LIBELLES_SOUS_OPERATIONS_4">#REF!</definedName>
    <definedName name="P_Z_1_R_LIBELLES_SOUS_OPERATIONS_5" localSheetId="6">#REF!</definedName>
    <definedName name="P_Z_1_R_LIBELLES_SOUS_OPERATIONS_5" localSheetId="9">#REF!</definedName>
    <definedName name="P_Z_1_R_LIBELLES_SOUS_OPERATIONS_5" localSheetId="11">#REF!</definedName>
    <definedName name="P_Z_1_R_LIBELLES_SOUS_OPERATIONS_5">#REF!</definedName>
    <definedName name="P_Z_1_R_LIBELLES_SOUS_OPERATIONS_6" localSheetId="6">#REF!</definedName>
    <definedName name="P_Z_1_R_LIBELLES_SOUS_OPERATIONS_6" localSheetId="9">#REF!</definedName>
    <definedName name="P_Z_1_R_LIBELLES_SOUS_OPERATIONS_6" localSheetId="11">#REF!</definedName>
    <definedName name="P_Z_1_R_LIBELLES_SOUS_OPERATIONS_6">#REF!</definedName>
    <definedName name="P_Z_1_R_LIBELLES_SOUS_OPERATIONS_7" localSheetId="6">#REF!</definedName>
    <definedName name="P_Z_1_R_LIBELLES_SOUS_OPERATIONS_7" localSheetId="9">#REF!</definedName>
    <definedName name="P_Z_1_R_LIBELLES_SOUS_OPERATIONS_7" localSheetId="11">#REF!</definedName>
    <definedName name="P_Z_1_R_LIBELLES_SOUS_OPERATIONS_7">#REF!</definedName>
    <definedName name="P_Z_1_R_LIBELLES_SOUS_OPERATIONS_8" localSheetId="6">#REF!</definedName>
    <definedName name="P_Z_1_R_LIBELLES_SOUS_OPERATIONS_8" localSheetId="9">#REF!</definedName>
    <definedName name="P_Z_1_R_LIBELLES_SOUS_OPERATIONS_8" localSheetId="11">#REF!</definedName>
    <definedName name="P_Z_1_R_LIBELLES_SOUS_OPERATIONS_8">#REF!</definedName>
    <definedName name="P_Z_1_R_LIBELLES_SOUS_OPERATIONS_9" localSheetId="6">#REF!</definedName>
    <definedName name="P_Z_1_R_LIBELLES_SOUS_OPERATIONS_9" localSheetId="9">#REF!</definedName>
    <definedName name="P_Z_1_R_LIBELLES_SOUS_OPERATIONS_9" localSheetId="11">#REF!</definedName>
    <definedName name="P_Z_1_R_LIBELLES_SOUS_OPERATIONS_9">#REF!</definedName>
    <definedName name="P_Z_1_R_LIBELLES_UNITES" localSheetId="6">#REF!</definedName>
    <definedName name="P_Z_1_R_LIBELLES_UNITES" localSheetId="9">#REF!</definedName>
    <definedName name="P_Z_1_R_LIBELLES_UNITES" localSheetId="11">#REF!</definedName>
    <definedName name="P_Z_1_R_LIBELLES_UNITES">#REF!</definedName>
    <definedName name="P_Z_1_R_LIBELLES_UNITES_1" localSheetId="6">#REF!</definedName>
    <definedName name="P_Z_1_R_LIBELLES_UNITES_1" localSheetId="9">#REF!</definedName>
    <definedName name="P_Z_1_R_LIBELLES_UNITES_1" localSheetId="11">#REF!</definedName>
    <definedName name="P_Z_1_R_LIBELLES_UNITES_1">#REF!</definedName>
    <definedName name="P_Z_1_R_LIBELLES_UNITES_10" localSheetId="6">#REF!</definedName>
    <definedName name="P_Z_1_R_LIBELLES_UNITES_10" localSheetId="9">#REF!</definedName>
    <definedName name="P_Z_1_R_LIBELLES_UNITES_10" localSheetId="11">#REF!</definedName>
    <definedName name="P_Z_1_R_LIBELLES_UNITES_10">#REF!</definedName>
    <definedName name="P_Z_1_R_LIBELLES_UNITES_11" localSheetId="6">#REF!</definedName>
    <definedName name="P_Z_1_R_LIBELLES_UNITES_11" localSheetId="9">#REF!</definedName>
    <definedName name="P_Z_1_R_LIBELLES_UNITES_11" localSheetId="11">#REF!</definedName>
    <definedName name="P_Z_1_R_LIBELLES_UNITES_11">#REF!</definedName>
    <definedName name="P_Z_1_R_LIBELLES_UNITES_12" localSheetId="6">#REF!</definedName>
    <definedName name="P_Z_1_R_LIBELLES_UNITES_12" localSheetId="9">#REF!</definedName>
    <definedName name="P_Z_1_R_LIBELLES_UNITES_12" localSheetId="11">#REF!</definedName>
    <definedName name="P_Z_1_R_LIBELLES_UNITES_12">#REF!</definedName>
    <definedName name="P_Z_1_R_LIBELLES_UNITES_13" localSheetId="6">#REF!</definedName>
    <definedName name="P_Z_1_R_LIBELLES_UNITES_13" localSheetId="9">#REF!</definedName>
    <definedName name="P_Z_1_R_LIBELLES_UNITES_13" localSheetId="11">#REF!</definedName>
    <definedName name="P_Z_1_R_LIBELLES_UNITES_13">#REF!</definedName>
    <definedName name="P_Z_1_R_LIBELLES_UNITES_14" localSheetId="6">#REF!</definedName>
    <definedName name="P_Z_1_R_LIBELLES_UNITES_14" localSheetId="9">#REF!</definedName>
    <definedName name="P_Z_1_R_LIBELLES_UNITES_14" localSheetId="11">#REF!</definedName>
    <definedName name="P_Z_1_R_LIBELLES_UNITES_14">#REF!</definedName>
    <definedName name="P_Z_1_R_LIBELLES_UNITES_15" localSheetId="6">#REF!</definedName>
    <definedName name="P_Z_1_R_LIBELLES_UNITES_15" localSheetId="9">#REF!</definedName>
    <definedName name="P_Z_1_R_LIBELLES_UNITES_15" localSheetId="11">#REF!</definedName>
    <definedName name="P_Z_1_R_LIBELLES_UNITES_15">#REF!</definedName>
    <definedName name="P_Z_1_R_LIBELLES_UNITES_16" localSheetId="6">#REF!</definedName>
    <definedName name="P_Z_1_R_LIBELLES_UNITES_16" localSheetId="9">#REF!</definedName>
    <definedName name="P_Z_1_R_LIBELLES_UNITES_16" localSheetId="11">#REF!</definedName>
    <definedName name="P_Z_1_R_LIBELLES_UNITES_16">#REF!</definedName>
    <definedName name="P_Z_1_R_LIBELLES_UNITES_17" localSheetId="6">#REF!</definedName>
    <definedName name="P_Z_1_R_LIBELLES_UNITES_17" localSheetId="9">#REF!</definedName>
    <definedName name="P_Z_1_R_LIBELLES_UNITES_17" localSheetId="11">#REF!</definedName>
    <definedName name="P_Z_1_R_LIBELLES_UNITES_17">#REF!</definedName>
    <definedName name="P_Z_1_R_LIBELLES_UNITES_18" localSheetId="6">#REF!</definedName>
    <definedName name="P_Z_1_R_LIBELLES_UNITES_18" localSheetId="9">#REF!</definedName>
    <definedName name="P_Z_1_R_LIBELLES_UNITES_18" localSheetId="11">#REF!</definedName>
    <definedName name="P_Z_1_R_LIBELLES_UNITES_18">#REF!</definedName>
    <definedName name="P_Z_1_R_LIBELLES_UNITES_19" localSheetId="6">#REF!</definedName>
    <definedName name="P_Z_1_R_LIBELLES_UNITES_19" localSheetId="9">#REF!</definedName>
    <definedName name="P_Z_1_R_LIBELLES_UNITES_19" localSheetId="11">#REF!</definedName>
    <definedName name="P_Z_1_R_LIBELLES_UNITES_19">#REF!</definedName>
    <definedName name="P_Z_1_R_LIBELLES_UNITES_2" localSheetId="6">#REF!</definedName>
    <definedName name="P_Z_1_R_LIBELLES_UNITES_2" localSheetId="9">#REF!</definedName>
    <definedName name="P_Z_1_R_LIBELLES_UNITES_2" localSheetId="11">#REF!</definedName>
    <definedName name="P_Z_1_R_LIBELLES_UNITES_2">#REF!</definedName>
    <definedName name="P_Z_1_R_LIBELLES_UNITES_20" localSheetId="6">#REF!</definedName>
    <definedName name="P_Z_1_R_LIBELLES_UNITES_20" localSheetId="9">#REF!</definedName>
    <definedName name="P_Z_1_R_LIBELLES_UNITES_20" localSheetId="11">#REF!</definedName>
    <definedName name="P_Z_1_R_LIBELLES_UNITES_20">#REF!</definedName>
    <definedName name="P_Z_1_R_LIBELLES_UNITES_3" localSheetId="6">#REF!</definedName>
    <definedName name="P_Z_1_R_LIBELLES_UNITES_3" localSheetId="9">#REF!</definedName>
    <definedName name="P_Z_1_R_LIBELLES_UNITES_3" localSheetId="11">#REF!</definedName>
    <definedName name="P_Z_1_R_LIBELLES_UNITES_3">#REF!</definedName>
    <definedName name="P_Z_1_R_LIBELLES_UNITES_4" localSheetId="6">#REF!</definedName>
    <definedName name="P_Z_1_R_LIBELLES_UNITES_4" localSheetId="9">#REF!</definedName>
    <definedName name="P_Z_1_R_LIBELLES_UNITES_4" localSheetId="11">#REF!</definedName>
    <definedName name="P_Z_1_R_LIBELLES_UNITES_4">#REF!</definedName>
    <definedName name="P_Z_1_R_LIBELLES_UNITES_5" localSheetId="6">#REF!</definedName>
    <definedName name="P_Z_1_R_LIBELLES_UNITES_5" localSheetId="9">#REF!</definedName>
    <definedName name="P_Z_1_R_LIBELLES_UNITES_5" localSheetId="11">#REF!</definedName>
    <definedName name="P_Z_1_R_LIBELLES_UNITES_5">#REF!</definedName>
    <definedName name="P_Z_1_R_LIBELLES_UNITES_6" localSheetId="6">#REF!</definedName>
    <definedName name="P_Z_1_R_LIBELLES_UNITES_6" localSheetId="9">#REF!</definedName>
    <definedName name="P_Z_1_R_LIBELLES_UNITES_6" localSheetId="11">#REF!</definedName>
    <definedName name="P_Z_1_R_LIBELLES_UNITES_6">#REF!</definedName>
    <definedName name="P_Z_1_R_LIBELLES_UNITES_7" localSheetId="6">#REF!</definedName>
    <definedName name="P_Z_1_R_LIBELLES_UNITES_7" localSheetId="9">#REF!</definedName>
    <definedName name="P_Z_1_R_LIBELLES_UNITES_7" localSheetId="11">#REF!</definedName>
    <definedName name="P_Z_1_R_LIBELLES_UNITES_7">#REF!</definedName>
    <definedName name="P_Z_1_R_LIBELLES_UNITES_8" localSheetId="6">#REF!</definedName>
    <definedName name="P_Z_1_R_LIBELLES_UNITES_8" localSheetId="9">#REF!</definedName>
    <definedName name="P_Z_1_R_LIBELLES_UNITES_8" localSheetId="11">#REF!</definedName>
    <definedName name="P_Z_1_R_LIBELLES_UNITES_8">#REF!</definedName>
    <definedName name="P_Z_1_R_LIBELLES_UNITES_9" localSheetId="6">#REF!</definedName>
    <definedName name="P_Z_1_R_LIBELLES_UNITES_9" localSheetId="9">#REF!</definedName>
    <definedName name="P_Z_1_R_LIBELLES_UNITES_9" localSheetId="11">#REF!</definedName>
    <definedName name="P_Z_1_R_LIBELLES_UNITES_9">#REF!</definedName>
    <definedName name="P_Z_4_B_COLONNE_COMMENTAIRE" localSheetId="6">#REF!</definedName>
    <definedName name="P_Z_4_B_COLONNE_COMMENTAIRE" localSheetId="9">#REF!</definedName>
    <definedName name="P_Z_4_B_COLONNE_COMMENTAIRE" localSheetId="11">#REF!</definedName>
    <definedName name="P_Z_4_B_COLONNE_COMMENTAIRE">#REF!</definedName>
    <definedName name="P_Z_4_B_COLONNE_COMMENTAIRE_ACTIVE" localSheetId="6">#REF!</definedName>
    <definedName name="P_Z_4_B_COLONNE_COMMENTAIRE_ACTIVE" localSheetId="9">#REF!</definedName>
    <definedName name="P_Z_4_B_COLONNE_COMMENTAIRE_ACTIVE" localSheetId="11">#REF!</definedName>
    <definedName name="P_Z_4_B_COLONNE_COMMENTAIRE_ACTIVE">#REF!</definedName>
    <definedName name="P_Z_4_B_COLONNE_COMMENTAIRE_INDICATION" localSheetId="6">#REF!</definedName>
    <definedName name="P_Z_4_B_COLONNE_COMMENTAIRE_INDICATION" localSheetId="9">#REF!</definedName>
    <definedName name="P_Z_4_B_COLONNE_COMMENTAIRE_INDICATION" localSheetId="11">#REF!</definedName>
    <definedName name="P_Z_4_B_COLONNE_COMMENTAIRE_INDICATION">#REF!</definedName>
    <definedName name="P_Z_4_B_COLONNE_COMMENTAIRE_OBLIGATOIRE" localSheetId="6">#REF!</definedName>
    <definedName name="P_Z_4_B_COLONNE_COMMENTAIRE_OBLIGATOIRE" localSheetId="9">#REF!</definedName>
    <definedName name="P_Z_4_B_COLONNE_COMMENTAIRE_OBLIGATOIRE" localSheetId="11">#REF!</definedName>
    <definedName name="P_Z_4_B_COLONNE_COMMENTAIRE_OBLIGATOIRE">#REF!</definedName>
    <definedName name="P_Z_4_B_COLONNE_COMMENTAIRE_SI_LIBELLE_STANDARD" localSheetId="6">#REF!</definedName>
    <definedName name="P_Z_4_B_COLONNE_COMMENTAIRE_SI_LIBELLE_STANDARD" localSheetId="9">#REF!</definedName>
    <definedName name="P_Z_4_B_COLONNE_COMMENTAIRE_SI_LIBELLE_STANDARD" localSheetId="11">#REF!</definedName>
    <definedName name="P_Z_4_B_COLONNE_COMMENTAIRE_SI_LIBELLE_STANDARD">#REF!</definedName>
    <definedName name="P_Z_4_B_COLONNE_COUT" localSheetId="6">#REF!</definedName>
    <definedName name="P_Z_4_B_COLONNE_COUT" localSheetId="9">#REF!</definedName>
    <definedName name="P_Z_4_B_COLONNE_COUT" localSheetId="11">#REF!</definedName>
    <definedName name="P_Z_4_B_COLONNE_COUT">#REF!</definedName>
    <definedName name="P_Z_4_B_COLONNE_COUT_ELIGIBLE_LIBELLE_STANDARD" localSheetId="6">#REF!</definedName>
    <definedName name="P_Z_4_B_COLONNE_COUT_ELIGIBLE_LIBELLE_STANDARD" localSheetId="9">#REF!</definedName>
    <definedName name="P_Z_4_B_COLONNE_COUT_ELIGIBLE_LIBELLE_STANDARD" localSheetId="11">#REF!</definedName>
    <definedName name="P_Z_4_B_COLONNE_COUT_ELIGIBLE_LIBELLE_STANDARD">#REF!</definedName>
    <definedName name="P_Z_4_B_COLONNE_COUT_INDICATION" localSheetId="6">#REF!</definedName>
    <definedName name="P_Z_4_B_COLONNE_COUT_INDICATION" localSheetId="9">#REF!</definedName>
    <definedName name="P_Z_4_B_COLONNE_COUT_INDICATION" localSheetId="11">#REF!</definedName>
    <definedName name="P_Z_4_B_COLONNE_COUT_INDICATION">#REF!</definedName>
    <definedName name="P_Z_4_B_COLONNE_COUT_RAISONNABLE_LIBELLE_STANDARD" localSheetId="6">#REF!</definedName>
    <definedName name="P_Z_4_B_COLONNE_COUT_RAISONNABLE_LIBELLE_STANDARD" localSheetId="9">#REF!</definedName>
    <definedName name="P_Z_4_B_COLONNE_COUT_RAISONNABLE_LIBELLE_STANDARD" localSheetId="11">#REF!</definedName>
    <definedName name="P_Z_4_B_COLONNE_COUT_RAISONNABLE_LIBELLE_STANDARD">#REF!</definedName>
    <definedName name="P_Z_4_B_COLONNE_DESCRIPTION" localSheetId="6">#REF!</definedName>
    <definedName name="P_Z_4_B_COLONNE_DESCRIPTION" localSheetId="9">#REF!</definedName>
    <definedName name="P_Z_4_B_COLONNE_DESCRIPTION" localSheetId="11">#REF!</definedName>
    <definedName name="P_Z_4_B_COLONNE_DESCRIPTION">#REF!</definedName>
    <definedName name="P_Z_4_B_COLONNE_DESCRIPTION_INDICATION" localSheetId="6">#REF!</definedName>
    <definedName name="P_Z_4_B_COLONNE_DESCRIPTION_INDICATION" localSheetId="9">#REF!</definedName>
    <definedName name="P_Z_4_B_COLONNE_DESCRIPTION_INDICATION" localSheetId="11">#REF!</definedName>
    <definedName name="P_Z_4_B_COLONNE_DESCRIPTION_INDICATION">#REF!</definedName>
    <definedName name="P_Z_4_B_COLONNE_INTERVENANT" localSheetId="6">#REF!</definedName>
    <definedName name="P_Z_4_B_COLONNE_INTERVENANT" localSheetId="9">#REF!</definedName>
    <definedName name="P_Z_4_B_COLONNE_INTERVENANT" localSheetId="11">#REF!</definedName>
    <definedName name="P_Z_4_B_COLONNE_INTERVENANT">#REF!</definedName>
    <definedName name="P_Z_4_B_COLONNE_INTERVENANT_INDICATION" localSheetId="6">#REF!</definedName>
    <definedName name="P_Z_4_B_COLONNE_INTERVENANT_INDICATION" localSheetId="9">#REF!</definedName>
    <definedName name="P_Z_4_B_COLONNE_INTERVENANT_INDICATION" localSheetId="11">#REF!</definedName>
    <definedName name="P_Z_4_B_COLONNE_INTERVENANT_INDICATION">#REF!</definedName>
    <definedName name="P_Z_4_B_COLONNE_JUSTIFICATIF" localSheetId="6">#REF!</definedName>
    <definedName name="P_Z_4_B_COLONNE_JUSTIFICATIF" localSheetId="9">#REF!</definedName>
    <definedName name="P_Z_4_B_COLONNE_JUSTIFICATIF" localSheetId="11">#REF!</definedName>
    <definedName name="P_Z_4_B_COLONNE_JUSTIFICATIF">#REF!</definedName>
    <definedName name="P_Z_4_B_COLONNE_JUSTIFICATIF_INDICATION" localSheetId="6">#REF!</definedName>
    <definedName name="P_Z_4_B_COLONNE_JUSTIFICATIF_INDICATION" localSheetId="9">#REF!</definedName>
    <definedName name="P_Z_4_B_COLONNE_JUSTIFICATIF_INDICATION" localSheetId="11">#REF!</definedName>
    <definedName name="P_Z_4_B_COLONNE_JUSTIFICATIF_INDICATION">#REF!</definedName>
    <definedName name="P_Z_4_B_COLONNE_MOTIFS_INELIGIBILITE_LIBELLE_STANDARD" localSheetId="6">#REF!</definedName>
    <definedName name="P_Z_4_B_COLONNE_MOTIFS_INELIGIBILITE_LIBELLE_STANDARD" localSheetId="9">#REF!</definedName>
    <definedName name="P_Z_4_B_COLONNE_MOTIFS_INELIGIBILITE_LIBELLE_STANDARD" localSheetId="11">#REF!</definedName>
    <definedName name="P_Z_4_B_COLONNE_MOTIFS_INELIGIBILITE_LIBELLE_STANDARD">#REF!</definedName>
    <definedName name="P_Z_4_B_COLONNE_MT_ELIGIBLE_LIBELLE_STANDARD" localSheetId="6">#REF!</definedName>
    <definedName name="P_Z_4_B_COLONNE_MT_ELIGIBLE_LIBELLE_STANDARD" localSheetId="9">#REF!</definedName>
    <definedName name="P_Z_4_B_COLONNE_MT_ELIGIBLE_LIBELLE_STANDARD" localSheetId="11">#REF!</definedName>
    <definedName name="P_Z_4_B_COLONNE_MT_ELIGIBLE_LIBELLE_STANDARD">#REF!</definedName>
    <definedName name="P_Z_4_B_COLONNE_MT_MAX_ACTIVE" localSheetId="6">#REF!</definedName>
    <definedName name="P_Z_4_B_COLONNE_MT_MAX_ACTIVE" localSheetId="9">#REF!</definedName>
    <definedName name="P_Z_4_B_COLONNE_MT_MAX_ACTIVE" localSheetId="11">#REF!</definedName>
    <definedName name="P_Z_4_B_COLONNE_MT_MAX_ACTIVE">#REF!</definedName>
    <definedName name="P_Z_4_B_COLONNE_MT_MAX_LIBELLE_STANDARD" localSheetId="6">#REF!</definedName>
    <definedName name="P_Z_4_B_COLONNE_MT_MAX_LIBELLE_STANDARD" localSheetId="9">#REF!</definedName>
    <definedName name="P_Z_4_B_COLONNE_MT_MAX_LIBELLE_STANDARD" localSheetId="11">#REF!</definedName>
    <definedName name="P_Z_4_B_COLONNE_MT_MAX_LIBELLE_STANDARD">#REF!</definedName>
    <definedName name="P_Z_4_B_COLONNE_MT_PRESENTE" localSheetId="6">#REF!</definedName>
    <definedName name="P_Z_4_B_COLONNE_MT_PRESENTE" localSheetId="9">#REF!</definedName>
    <definedName name="P_Z_4_B_COLONNE_MT_PRESENTE" localSheetId="11">#REF!</definedName>
    <definedName name="P_Z_4_B_COLONNE_MT_PRESENTE">#REF!</definedName>
    <definedName name="P_Z_4_B_COLONNE_MT_PRESENTE_INDICATION" localSheetId="6">#REF!</definedName>
    <definedName name="P_Z_4_B_COLONNE_MT_PRESENTE_INDICATION" localSheetId="9">#REF!</definedName>
    <definedName name="P_Z_4_B_COLONNE_MT_PRESENTE_INDICATION" localSheetId="11">#REF!</definedName>
    <definedName name="P_Z_4_B_COLONNE_MT_PRESENTE_INDICATION">#REF!</definedName>
    <definedName name="P_Z_4_B_COLONNE_MT_RAISONNABLE_LIBELLE_STANDARD" localSheetId="6">#REF!</definedName>
    <definedName name="P_Z_4_B_COLONNE_MT_RAISONNABLE_LIBELLE_STANDARD" localSheetId="9">#REF!</definedName>
    <definedName name="P_Z_4_B_COLONNE_MT_RAISONNABLE_LIBELLE_STANDARD" localSheetId="11">#REF!</definedName>
    <definedName name="P_Z_4_B_COLONNE_MT_RAISONNABLE_LIBELLE_STANDARD">#REF!</definedName>
    <definedName name="P_Z_4_B_COLONNE_POSTE" localSheetId="6">#REF!</definedName>
    <definedName name="P_Z_4_B_COLONNE_POSTE" localSheetId="9">#REF!</definedName>
    <definedName name="P_Z_4_B_COLONNE_POSTE" localSheetId="11">#REF!</definedName>
    <definedName name="P_Z_4_B_COLONNE_POSTE">#REF!</definedName>
    <definedName name="P_Z_4_B_COLONNE_POSTE_INDICATION" localSheetId="6">#REF!</definedName>
    <definedName name="P_Z_4_B_COLONNE_POSTE_INDICATION" localSheetId="9">#REF!</definedName>
    <definedName name="P_Z_4_B_COLONNE_POSTE_INDICATION" localSheetId="11">#REF!</definedName>
    <definedName name="P_Z_4_B_COLONNE_POSTE_INDICATION">#REF!</definedName>
    <definedName name="P_Z_4_B_COLONNE_QUALIFICATION" localSheetId="6">#REF!</definedName>
    <definedName name="P_Z_4_B_COLONNE_QUALIFICATION" localSheetId="9">#REF!</definedName>
    <definedName name="P_Z_4_B_COLONNE_QUALIFICATION" localSheetId="11">#REF!</definedName>
    <definedName name="P_Z_4_B_COLONNE_QUALIFICATION">#REF!</definedName>
    <definedName name="P_Z_4_B_COLONNE_QUALIFICATION_ACTIVE" localSheetId="6">#REF!</definedName>
    <definedName name="P_Z_4_B_COLONNE_QUALIFICATION_ACTIVE" localSheetId="9">#REF!</definedName>
    <definedName name="P_Z_4_B_COLONNE_QUALIFICATION_ACTIVE" localSheetId="11">#REF!</definedName>
    <definedName name="P_Z_4_B_COLONNE_QUALIFICATION_ACTIVE">#REF!</definedName>
    <definedName name="P_Z_4_B_COLONNE_QUALIFICATION_INDICATION" localSheetId="6">#REF!</definedName>
    <definedName name="P_Z_4_B_COLONNE_QUALIFICATION_INDICATION" localSheetId="9">#REF!</definedName>
    <definedName name="P_Z_4_B_COLONNE_QUALIFICATION_INDICATION" localSheetId="11">#REF!</definedName>
    <definedName name="P_Z_4_B_COLONNE_QUALIFICATION_INDICATION">#REF!</definedName>
    <definedName name="P_Z_4_B_COLONNE_QUALIFICATION_OBLIGATOIRE" localSheetId="6">#REF!</definedName>
    <definedName name="P_Z_4_B_COLONNE_QUALIFICATION_OBLIGATOIRE" localSheetId="9">#REF!</definedName>
    <definedName name="P_Z_4_B_COLONNE_QUALIFICATION_OBLIGATOIRE" localSheetId="11">#REF!</definedName>
    <definedName name="P_Z_4_B_COLONNE_QUALIFICATION_OBLIGATOIRE">#REF!</definedName>
    <definedName name="P_Z_4_B_COLONNE_SOUS_OPERATION" localSheetId="6">#REF!</definedName>
    <definedName name="P_Z_4_B_COLONNE_SOUS_OPERATION" localSheetId="9">#REF!</definedName>
    <definedName name="P_Z_4_B_COLONNE_SOUS_OPERATION" localSheetId="11">#REF!</definedName>
    <definedName name="P_Z_4_B_COLONNE_SOUS_OPERATION">#REF!</definedName>
    <definedName name="P_Z_4_B_COLONNE_SOUS_OPERATION_INDICATION" localSheetId="6">#REF!</definedName>
    <definedName name="P_Z_4_B_COLONNE_SOUS_OPERATION_INDICATION" localSheetId="9">#REF!</definedName>
    <definedName name="P_Z_4_B_COLONNE_SOUS_OPERATION_INDICATION" localSheetId="11">#REF!</definedName>
    <definedName name="P_Z_4_B_COLONNE_SOUS_OPERATION_INDICATION">#REF!</definedName>
    <definedName name="P_Z_4_B_COLONNE_TEMPS_OPERATION" localSheetId="6">#REF!</definedName>
    <definedName name="P_Z_4_B_COLONNE_TEMPS_OPERATION" localSheetId="9">#REF!</definedName>
    <definedName name="P_Z_4_B_COLONNE_TEMPS_OPERATION" localSheetId="11">#REF!</definedName>
    <definedName name="P_Z_4_B_COLONNE_TEMPS_OPERATION">#REF!</definedName>
    <definedName name="P_Z_4_B_COLONNE_TEMPS_OPERATION_ELIGIBLE_LIBELLE_STANDARD" localSheetId="6">#REF!</definedName>
    <definedName name="P_Z_4_B_COLONNE_TEMPS_OPERATION_ELIGIBLE_LIBELLE_STANDARD" localSheetId="9">#REF!</definedName>
    <definedName name="P_Z_4_B_COLONNE_TEMPS_OPERATION_ELIGIBLE_LIBELLE_STANDARD" localSheetId="11">#REF!</definedName>
    <definedName name="P_Z_4_B_COLONNE_TEMPS_OPERATION_ELIGIBLE_LIBELLE_STANDARD">#REF!</definedName>
    <definedName name="P_Z_4_B_COLONNE_TEMPS_OPERATION_INDICATION" localSheetId="6">#REF!</definedName>
    <definedName name="P_Z_4_B_COLONNE_TEMPS_OPERATION_INDICATION" localSheetId="9">#REF!</definedName>
    <definedName name="P_Z_4_B_COLONNE_TEMPS_OPERATION_INDICATION" localSheetId="11">#REF!</definedName>
    <definedName name="P_Z_4_B_COLONNE_TEMPS_OPERATION_INDICATION">#REF!</definedName>
    <definedName name="P_Z_4_B_COLONNE_TEMPS_OPERATION_RAISONNABLE_LIBELLE_STANDARD" localSheetId="6">#REF!</definedName>
    <definedName name="P_Z_4_B_COLONNE_TEMPS_OPERATION_RAISONNABLE_LIBELLE_STANDARD" localSheetId="9">#REF!</definedName>
    <definedName name="P_Z_4_B_COLONNE_TEMPS_OPERATION_RAISONNABLE_LIBELLE_STANDARD" localSheetId="11">#REF!</definedName>
    <definedName name="P_Z_4_B_COLONNE_TEMPS_OPERATION_RAISONNABLE_LIBELLE_STANDARD">#REF!</definedName>
    <definedName name="P_Z_4_B_COLONNE_TEMPS_PERIODE" localSheetId="6">#REF!</definedName>
    <definedName name="P_Z_4_B_COLONNE_TEMPS_PERIODE" localSheetId="9">#REF!</definedName>
    <definedName name="P_Z_4_B_COLONNE_TEMPS_PERIODE" localSheetId="11">#REF!</definedName>
    <definedName name="P_Z_4_B_COLONNE_TEMPS_PERIODE">#REF!</definedName>
    <definedName name="P_Z_4_B_COLONNE_TEMPS_PERIODE_ELIGIBLE_LIBELLE_STANDARD" localSheetId="6">#REF!</definedName>
    <definedName name="P_Z_4_B_COLONNE_TEMPS_PERIODE_ELIGIBLE_LIBELLE_STANDARD" localSheetId="9">#REF!</definedName>
    <definedName name="P_Z_4_B_COLONNE_TEMPS_PERIODE_ELIGIBLE_LIBELLE_STANDARD" localSheetId="11">#REF!</definedName>
    <definedName name="P_Z_4_B_COLONNE_TEMPS_PERIODE_ELIGIBLE_LIBELLE_STANDARD">#REF!</definedName>
    <definedName name="P_Z_4_B_COLONNE_TEMPS_PERIODE_INDICATION" localSheetId="6">#REF!</definedName>
    <definedName name="P_Z_4_B_COLONNE_TEMPS_PERIODE_INDICATION" localSheetId="9">#REF!</definedName>
    <definedName name="P_Z_4_B_COLONNE_TEMPS_PERIODE_INDICATION" localSheetId="11">#REF!</definedName>
    <definedName name="P_Z_4_B_COLONNE_TEMPS_PERIODE_INDICATION">#REF!</definedName>
    <definedName name="P_Z_4_B_COLONNE_TEMPS_PERIODE_RAISONNABLE_LIBELLE_STANDARD" localSheetId="6">#REF!</definedName>
    <definedName name="P_Z_4_B_COLONNE_TEMPS_PERIODE_RAISONNABLE_LIBELLE_STANDARD" localSheetId="9">#REF!</definedName>
    <definedName name="P_Z_4_B_COLONNE_TEMPS_PERIODE_RAISONNABLE_LIBELLE_STANDARD" localSheetId="11">#REF!</definedName>
    <definedName name="P_Z_4_B_COLONNE_TEMPS_PERIODE_RAISONNABLE_LIBELLE_STANDARD">#REF!</definedName>
    <definedName name="P_Z_4_B_COLONNE_UNITE" localSheetId="6">#REF!</definedName>
    <definedName name="P_Z_4_B_COLONNE_UNITE" localSheetId="9">#REF!</definedName>
    <definedName name="P_Z_4_B_COLONNE_UNITE" localSheetId="11">#REF!</definedName>
    <definedName name="P_Z_4_B_COLONNE_UNITE">#REF!</definedName>
    <definedName name="P_Z_4_B_COLONNE_UNITE_ELIGIBLE_LIBELLE_STANDARD" localSheetId="6">#REF!</definedName>
    <definedName name="P_Z_4_B_COLONNE_UNITE_ELIGIBLE_LIBELLE_STANDARD" localSheetId="9">#REF!</definedName>
    <definedName name="P_Z_4_B_COLONNE_UNITE_ELIGIBLE_LIBELLE_STANDARD" localSheetId="11">#REF!</definedName>
    <definedName name="P_Z_4_B_COLONNE_UNITE_ELIGIBLE_LIBELLE_STANDARD">#REF!</definedName>
    <definedName name="P_Z_4_B_COLONNE_UNITE_INDICATION" localSheetId="6">#REF!</definedName>
    <definedName name="P_Z_4_B_COLONNE_UNITE_INDICATION" localSheetId="9">#REF!</definedName>
    <definedName name="P_Z_4_B_COLONNE_UNITE_INDICATION" localSheetId="11">#REF!</definedName>
    <definedName name="P_Z_4_B_COLONNE_UNITE_INDICATION">#REF!</definedName>
    <definedName name="P_Z_4_B_EXEMPLE_UTILISATION" localSheetId="6">#REF!</definedName>
    <definedName name="P_Z_4_B_EXEMPLE_UTILISATION" localSheetId="9">#REF!</definedName>
    <definedName name="P_Z_4_B_EXEMPLE_UTILISATION" localSheetId="11">#REF!</definedName>
    <definedName name="P_Z_4_B_EXEMPLE_UTILISATION">#REF!</definedName>
    <definedName name="P_Z_4_B_INTITULE_DEPENSES_REMUNERATION_STANDARD" localSheetId="6">#REF!</definedName>
    <definedName name="P_Z_4_B_INTITULE_DEPENSES_REMUNERATION_STANDARD" localSheetId="9">#REF!</definedName>
    <definedName name="P_Z_4_B_INTITULE_DEPENSES_REMUNERATION_STANDARD" localSheetId="11">#REF!</definedName>
    <definedName name="P_Z_4_B_INTITULE_DEPENSES_REMUNERATION_STANDARD">#REF!</definedName>
    <definedName name="P_Z_4_B_UFD" localSheetId="6">#REF!</definedName>
    <definedName name="P_Z_4_B_UFD" localSheetId="9">#REF!</definedName>
    <definedName name="P_Z_4_B_UFD" localSheetId="11">#REF!</definedName>
    <definedName name="P_Z_4_B_UFD">#REF!</definedName>
    <definedName name="P_Z_4_B_ULD" localSheetId="6">#REF!</definedName>
    <definedName name="P_Z_4_B_ULD" localSheetId="9">#REF!</definedName>
    <definedName name="P_Z_4_B_ULD" localSheetId="11">#REF!</definedName>
    <definedName name="P_Z_4_B_ULD">#REF!</definedName>
    <definedName name="P_Z_4_B_UTILISATION_FILTRE_POSTES" localSheetId="6">#REF!</definedName>
    <definedName name="P_Z_4_B_UTILISATION_FILTRE_POSTES" localSheetId="9">#REF!</definedName>
    <definedName name="P_Z_4_B_UTILISATION_FILTRE_POSTES" localSheetId="11">#REF!</definedName>
    <definedName name="P_Z_4_B_UTILISATION_FILTRE_POSTES">#REF!</definedName>
    <definedName name="P_Z_4_B_UTILISATION_FILTRE_SOUS_OPERATIONS" localSheetId="6">#REF!</definedName>
    <definedName name="P_Z_4_B_UTILISATION_FILTRE_SOUS_OPERATIONS" localSheetId="9">#REF!</definedName>
    <definedName name="P_Z_4_B_UTILISATION_FILTRE_SOUS_OPERATIONS" localSheetId="11">#REF!</definedName>
    <definedName name="P_Z_4_B_UTILISATION_FILTRE_SOUS_OPERATIONS">#REF!</definedName>
    <definedName name="P_Z_4_B_UTILISATION_FILTRE_UNITES" localSheetId="6">#REF!</definedName>
    <definedName name="P_Z_4_B_UTILISATION_FILTRE_UNITES" localSheetId="9">#REF!</definedName>
    <definedName name="P_Z_4_B_UTILISATION_FILTRE_UNITES" localSheetId="11">#REF!</definedName>
    <definedName name="P_Z_4_B_UTILISATION_FILTRE_UNITES">#REF!</definedName>
    <definedName name="P_Z_4_N_COLONNE_COMMENTAIRE_INDICATION_SPECIFIQUE" localSheetId="6">#REF!</definedName>
    <definedName name="P_Z_4_N_COLONNE_COMMENTAIRE_INDICATION_SPECIFIQUE" localSheetId="9">#REF!</definedName>
    <definedName name="P_Z_4_N_COLONNE_COMMENTAIRE_INDICATION_SPECIFIQUE" localSheetId="11">#REF!</definedName>
    <definedName name="P_Z_4_N_COLONNE_COMMENTAIRE_INDICATION_SPECIFIQUE">#REF!</definedName>
    <definedName name="P_Z_4_N_COLONNE_COMMENTAIRE_INDICATION_STANDARD" localSheetId="6">#REF!</definedName>
    <definedName name="P_Z_4_N_COLONNE_COMMENTAIRE_INDICATION_STANDARD" localSheetId="9">#REF!</definedName>
    <definedName name="P_Z_4_N_COLONNE_COMMENTAIRE_INDICATION_STANDARD" localSheetId="11">#REF!</definedName>
    <definedName name="P_Z_4_N_COLONNE_COMMENTAIRE_INDICATION_STANDARD">#REF!</definedName>
    <definedName name="P_Z_4_N_COLONNE_COMMENTAIRE_SI_LIBELLE_DEFAUT" localSheetId="6">#REF!</definedName>
    <definedName name="P_Z_4_N_COLONNE_COMMENTAIRE_SI_LIBELLE_DEFAUT" localSheetId="9">#REF!</definedName>
    <definedName name="P_Z_4_N_COLONNE_COMMENTAIRE_SI_LIBELLE_DEFAUT" localSheetId="11">#REF!</definedName>
    <definedName name="P_Z_4_N_COLONNE_COMMENTAIRE_SI_LIBELLE_DEFAUT">#REF!</definedName>
    <definedName name="P_Z_4_N_COLONNE_COMMENTAIRE_SI_LIBELLE_SPECIFIQUE" localSheetId="6">#REF!</definedName>
    <definedName name="P_Z_4_N_COLONNE_COMMENTAIRE_SI_LIBELLE_SPECIFIQUE" localSheetId="9">#REF!</definedName>
    <definedName name="P_Z_4_N_COLONNE_COMMENTAIRE_SI_LIBELLE_SPECIFIQUE" localSheetId="11">#REF!</definedName>
    <definedName name="P_Z_4_N_COLONNE_COMMENTAIRE_SI_LIBELLE_SPECIFIQUE">#REF!</definedName>
    <definedName name="P_Z_4_N_COLONNE_COMMENTAIRE_SPECIFIQUE" localSheetId="6">#REF!</definedName>
    <definedName name="P_Z_4_N_COLONNE_COMMENTAIRE_SPECIFIQUE" localSheetId="9">#REF!</definedName>
    <definedName name="P_Z_4_N_COLONNE_COMMENTAIRE_SPECIFIQUE" localSheetId="11">#REF!</definedName>
    <definedName name="P_Z_4_N_COLONNE_COMMENTAIRE_SPECIFIQUE">#REF!</definedName>
    <definedName name="P_Z_4_N_COLONNE_COMMENTAIRE_STANDARD" localSheetId="6">#REF!</definedName>
    <definedName name="P_Z_4_N_COLONNE_COMMENTAIRE_STANDARD" localSheetId="9">#REF!</definedName>
    <definedName name="P_Z_4_N_COLONNE_COMMENTAIRE_STANDARD" localSheetId="11">#REF!</definedName>
    <definedName name="P_Z_4_N_COLONNE_COMMENTAIRE_STANDARD">#REF!</definedName>
    <definedName name="P_Z_4_N_COLONNE_COUT_ELIGIBLE_LIBELLE_DEFAUT" localSheetId="6">#REF!</definedName>
    <definedName name="P_Z_4_N_COLONNE_COUT_ELIGIBLE_LIBELLE_DEFAUT" localSheetId="9">#REF!</definedName>
    <definedName name="P_Z_4_N_COLONNE_COUT_ELIGIBLE_LIBELLE_DEFAUT" localSheetId="11">#REF!</definedName>
    <definedName name="P_Z_4_N_COLONNE_COUT_ELIGIBLE_LIBELLE_DEFAUT">#REF!</definedName>
    <definedName name="P_Z_4_N_COLONNE_COUT_ELIGIBLE_LIBELLE_SPECIFIQUE" localSheetId="6">#REF!</definedName>
    <definedName name="P_Z_4_N_COLONNE_COUT_ELIGIBLE_LIBELLE_SPECIFIQUE" localSheetId="9">#REF!</definedName>
    <definedName name="P_Z_4_N_COLONNE_COUT_ELIGIBLE_LIBELLE_SPECIFIQUE" localSheetId="11">#REF!</definedName>
    <definedName name="P_Z_4_N_COLONNE_COUT_ELIGIBLE_LIBELLE_SPECIFIQUE">#REF!</definedName>
    <definedName name="P_Z_4_N_COLONNE_COUT_INDICATION_SPECIFIQUE" localSheetId="6">#REF!</definedName>
    <definedName name="P_Z_4_N_COLONNE_COUT_INDICATION_SPECIFIQUE" localSheetId="9">#REF!</definedName>
    <definedName name="P_Z_4_N_COLONNE_COUT_INDICATION_SPECIFIQUE" localSheetId="11">#REF!</definedName>
    <definedName name="P_Z_4_N_COLONNE_COUT_INDICATION_SPECIFIQUE">#REF!</definedName>
    <definedName name="P_Z_4_N_COLONNE_COUT_INDICATION_STANDARD" localSheetId="6">#REF!</definedName>
    <definedName name="P_Z_4_N_COLONNE_COUT_INDICATION_STANDARD" localSheetId="9">#REF!</definedName>
    <definedName name="P_Z_4_N_COLONNE_COUT_INDICATION_STANDARD" localSheetId="11">#REF!</definedName>
    <definedName name="P_Z_4_N_COLONNE_COUT_INDICATION_STANDARD">#REF!</definedName>
    <definedName name="P_Z_4_N_COLONNE_COUT_RAISONNABLE_LIBELLE_DEFAUT" localSheetId="6">#REF!</definedName>
    <definedName name="P_Z_4_N_COLONNE_COUT_RAISONNABLE_LIBELLE_DEFAUT" localSheetId="9">#REF!</definedName>
    <definedName name="P_Z_4_N_COLONNE_COUT_RAISONNABLE_LIBELLE_DEFAUT" localSheetId="11">#REF!</definedName>
    <definedName name="P_Z_4_N_COLONNE_COUT_RAISONNABLE_LIBELLE_DEFAUT">#REF!</definedName>
    <definedName name="P_Z_4_N_COLONNE_COUT_RAISONNABLE_LIBELLE_SPECIFIQUE" localSheetId="6">#REF!</definedName>
    <definedName name="P_Z_4_N_COLONNE_COUT_RAISONNABLE_LIBELLE_SPECIFIQUE" localSheetId="9">#REF!</definedName>
    <definedName name="P_Z_4_N_COLONNE_COUT_RAISONNABLE_LIBELLE_SPECIFIQUE" localSheetId="11">#REF!</definedName>
    <definedName name="P_Z_4_N_COLONNE_COUT_RAISONNABLE_LIBELLE_SPECIFIQUE">#REF!</definedName>
    <definedName name="P_Z_4_N_COLONNE_COUT_SPECIFIQUE" localSheetId="6">#REF!</definedName>
    <definedName name="P_Z_4_N_COLONNE_COUT_SPECIFIQUE" localSheetId="9">#REF!</definedName>
    <definedName name="P_Z_4_N_COLONNE_COUT_SPECIFIQUE" localSheetId="11">#REF!</definedName>
    <definedName name="P_Z_4_N_COLONNE_COUT_SPECIFIQUE">#REF!</definedName>
    <definedName name="P_Z_4_N_COLONNE_COUT_STANDARD" localSheetId="6">#REF!</definedName>
    <definedName name="P_Z_4_N_COLONNE_COUT_STANDARD" localSheetId="9">#REF!</definedName>
    <definedName name="P_Z_4_N_COLONNE_COUT_STANDARD" localSheetId="11">#REF!</definedName>
    <definedName name="P_Z_4_N_COLONNE_COUT_STANDARD">#REF!</definedName>
    <definedName name="P_Z_4_N_COLONNE_DESCRIPTION_INDICATION_SPECIFIQUE" localSheetId="6">#REF!</definedName>
    <definedName name="P_Z_4_N_COLONNE_DESCRIPTION_INDICATION_SPECIFIQUE" localSheetId="9">#REF!</definedName>
    <definedName name="P_Z_4_N_COLONNE_DESCRIPTION_INDICATION_SPECIFIQUE" localSheetId="11">#REF!</definedName>
    <definedName name="P_Z_4_N_COLONNE_DESCRIPTION_INDICATION_SPECIFIQUE">#REF!</definedName>
    <definedName name="P_Z_4_N_COLONNE_DESCRIPTION_INDICATION_STANDARD" localSheetId="6">#REF!</definedName>
    <definedName name="P_Z_4_N_COLONNE_DESCRIPTION_INDICATION_STANDARD" localSheetId="9">#REF!</definedName>
    <definedName name="P_Z_4_N_COLONNE_DESCRIPTION_INDICATION_STANDARD" localSheetId="11">#REF!</definedName>
    <definedName name="P_Z_4_N_COLONNE_DESCRIPTION_INDICATION_STANDARD">#REF!</definedName>
    <definedName name="P_Z_4_N_COLONNE_DESCRIPTION_SPECIFIQUE" localSheetId="6">#REF!</definedName>
    <definedName name="P_Z_4_N_COLONNE_DESCRIPTION_SPECIFIQUE" localSheetId="9">#REF!</definedName>
    <definedName name="P_Z_4_N_COLONNE_DESCRIPTION_SPECIFIQUE" localSheetId="11">#REF!</definedName>
    <definedName name="P_Z_4_N_COLONNE_DESCRIPTION_SPECIFIQUE">#REF!</definedName>
    <definedName name="P_Z_4_N_COLONNE_DESCRIPTION_STANDARD" localSheetId="6">#REF!</definedName>
    <definedName name="P_Z_4_N_COLONNE_DESCRIPTION_STANDARD" localSheetId="9">#REF!</definedName>
    <definedName name="P_Z_4_N_COLONNE_DESCRIPTION_STANDARD" localSheetId="11">#REF!</definedName>
    <definedName name="P_Z_4_N_COLONNE_DESCRIPTION_STANDARD">#REF!</definedName>
    <definedName name="P_Z_4_N_COLONNE_INTERVENANT_INDICATION_SPECIFIQUE" localSheetId="6">#REF!</definedName>
    <definedName name="P_Z_4_N_COLONNE_INTERVENANT_INDICATION_SPECIFIQUE" localSheetId="9">#REF!</definedName>
    <definedName name="P_Z_4_N_COLONNE_INTERVENANT_INDICATION_SPECIFIQUE" localSheetId="11">#REF!</definedName>
    <definedName name="P_Z_4_N_COLONNE_INTERVENANT_INDICATION_SPECIFIQUE">#REF!</definedName>
    <definedName name="P_Z_4_N_COLONNE_INTERVENANT_INDICATION_STANDARD" localSheetId="6">#REF!</definedName>
    <definedName name="P_Z_4_N_COLONNE_INTERVENANT_INDICATION_STANDARD" localSheetId="9">#REF!</definedName>
    <definedName name="P_Z_4_N_COLONNE_INTERVENANT_INDICATION_STANDARD" localSheetId="11">#REF!</definedName>
    <definedName name="P_Z_4_N_COLONNE_INTERVENANT_INDICATION_STANDARD">#REF!</definedName>
    <definedName name="P_Z_4_N_COLONNE_INTERVENANT_SPECIFIQUE" localSheetId="6">#REF!</definedName>
    <definedName name="P_Z_4_N_COLONNE_INTERVENANT_SPECIFIQUE" localSheetId="9">#REF!</definedName>
    <definedName name="P_Z_4_N_COLONNE_INTERVENANT_SPECIFIQUE" localSheetId="11">#REF!</definedName>
    <definedName name="P_Z_4_N_COLONNE_INTERVENANT_SPECIFIQUE">#REF!</definedName>
    <definedName name="P_Z_4_N_COLONNE_INTERVENANT_STANDARD" localSheetId="6">#REF!</definedName>
    <definedName name="P_Z_4_N_COLONNE_INTERVENANT_STANDARD" localSheetId="9">#REF!</definedName>
    <definedName name="P_Z_4_N_COLONNE_INTERVENANT_STANDARD" localSheetId="11">#REF!</definedName>
    <definedName name="P_Z_4_N_COLONNE_INTERVENANT_STANDARD">#REF!</definedName>
    <definedName name="P_Z_4_N_COLONNE_JUSTIFICATIF_INDICATION_SPECIFIQUE" localSheetId="6">#REF!</definedName>
    <definedName name="P_Z_4_N_COLONNE_JUSTIFICATIF_INDICATION_SPECIFIQUE" localSheetId="9">#REF!</definedName>
    <definedName name="P_Z_4_N_COLONNE_JUSTIFICATIF_INDICATION_SPECIFIQUE" localSheetId="11">#REF!</definedName>
    <definedName name="P_Z_4_N_COLONNE_JUSTIFICATIF_INDICATION_SPECIFIQUE">#REF!</definedName>
    <definedName name="P_Z_4_N_COLONNE_JUSTIFICATIF_INDICATION_STANDARD" localSheetId="6">#REF!</definedName>
    <definedName name="P_Z_4_N_COLONNE_JUSTIFICATIF_INDICATION_STANDARD" localSheetId="9">#REF!</definedName>
    <definedName name="P_Z_4_N_COLONNE_JUSTIFICATIF_INDICATION_STANDARD" localSheetId="11">#REF!</definedName>
    <definedName name="P_Z_4_N_COLONNE_JUSTIFICATIF_INDICATION_STANDARD">#REF!</definedName>
    <definedName name="P_Z_4_N_COLONNE_JUSTIFICATIF_SPECIFIQUE" localSheetId="6">#REF!</definedName>
    <definedName name="P_Z_4_N_COLONNE_JUSTIFICATIF_SPECIFIQUE" localSheetId="9">#REF!</definedName>
    <definedName name="P_Z_4_N_COLONNE_JUSTIFICATIF_SPECIFIQUE" localSheetId="11">#REF!</definedName>
    <definedName name="P_Z_4_N_COLONNE_JUSTIFICATIF_SPECIFIQUE">#REF!</definedName>
    <definedName name="P_Z_4_N_COLONNE_JUSTIFICATIF_STANDARD" localSheetId="6">#REF!</definedName>
    <definedName name="P_Z_4_N_COLONNE_JUSTIFICATIF_STANDARD" localSheetId="9">#REF!</definedName>
    <definedName name="P_Z_4_N_COLONNE_JUSTIFICATIF_STANDARD" localSheetId="11">#REF!</definedName>
    <definedName name="P_Z_4_N_COLONNE_JUSTIFICATIF_STANDARD">#REF!</definedName>
    <definedName name="P_Z_4_N_COLONNE_MOTIFS_INELIGIBILITE_LIBELLE_DEFAUT" localSheetId="6">#REF!</definedName>
    <definedName name="P_Z_4_N_COLONNE_MOTIFS_INELIGIBILITE_LIBELLE_DEFAUT" localSheetId="9">#REF!</definedName>
    <definedName name="P_Z_4_N_COLONNE_MOTIFS_INELIGIBILITE_LIBELLE_DEFAUT" localSheetId="11">#REF!</definedName>
    <definedName name="P_Z_4_N_COLONNE_MOTIFS_INELIGIBILITE_LIBELLE_DEFAUT">#REF!</definedName>
    <definedName name="P_Z_4_N_COLONNE_MOTIFS_INELIGIBILITE_LIBELLE_SPECIFIQUE" localSheetId="6">#REF!</definedName>
    <definedName name="P_Z_4_N_COLONNE_MOTIFS_INELIGIBILITE_LIBELLE_SPECIFIQUE" localSheetId="9">#REF!</definedName>
    <definedName name="P_Z_4_N_COLONNE_MOTIFS_INELIGIBILITE_LIBELLE_SPECIFIQUE" localSheetId="11">#REF!</definedName>
    <definedName name="P_Z_4_N_COLONNE_MOTIFS_INELIGIBILITE_LIBELLE_SPECIFIQUE">#REF!</definedName>
    <definedName name="P_Z_4_N_COLONNE_MT_ELIGIBLE_LIBELLE_DEFAUT" localSheetId="6">#REF!</definedName>
    <definedName name="P_Z_4_N_COLONNE_MT_ELIGIBLE_LIBELLE_DEFAUT" localSheetId="9">#REF!</definedName>
    <definedName name="P_Z_4_N_COLONNE_MT_ELIGIBLE_LIBELLE_DEFAUT" localSheetId="11">#REF!</definedName>
    <definedName name="P_Z_4_N_COLONNE_MT_ELIGIBLE_LIBELLE_DEFAUT">#REF!</definedName>
    <definedName name="P_Z_4_N_COLONNE_MT_ELIGIBLE_LIBELLE_SPECIFIQUE" localSheetId="6">#REF!</definedName>
    <definedName name="P_Z_4_N_COLONNE_MT_ELIGIBLE_LIBELLE_SPECIFIQUE" localSheetId="9">#REF!</definedName>
    <definedName name="P_Z_4_N_COLONNE_MT_ELIGIBLE_LIBELLE_SPECIFIQUE" localSheetId="11">#REF!</definedName>
    <definedName name="P_Z_4_N_COLONNE_MT_ELIGIBLE_LIBELLE_SPECIFIQUE">#REF!</definedName>
    <definedName name="P_Z_4_N_COLONNE_MT_MAX_LIBELLE_DEFAUT" localSheetId="6">#REF!</definedName>
    <definedName name="P_Z_4_N_COLONNE_MT_MAX_LIBELLE_DEFAUT" localSheetId="9">#REF!</definedName>
    <definedName name="P_Z_4_N_COLONNE_MT_MAX_LIBELLE_DEFAUT" localSheetId="11">#REF!</definedName>
    <definedName name="P_Z_4_N_COLONNE_MT_MAX_LIBELLE_DEFAUT">#REF!</definedName>
    <definedName name="P_Z_4_N_COLONNE_MT_MAX_LIBELLE_SPECIFIQUE" localSheetId="6">#REF!</definedName>
    <definedName name="P_Z_4_N_COLONNE_MT_MAX_LIBELLE_SPECIFIQUE" localSheetId="9">#REF!</definedName>
    <definedName name="P_Z_4_N_COLONNE_MT_MAX_LIBELLE_SPECIFIQUE" localSheetId="11">#REF!</definedName>
    <definedName name="P_Z_4_N_COLONNE_MT_MAX_LIBELLE_SPECIFIQUE">#REF!</definedName>
    <definedName name="P_Z_4_N_COLONNE_MT_PRESENTE_INDICATION_SPECIFIQUE" localSheetId="6">#REF!</definedName>
    <definedName name="P_Z_4_N_COLONNE_MT_PRESENTE_INDICATION_SPECIFIQUE" localSheetId="9">#REF!</definedName>
    <definedName name="P_Z_4_N_COLONNE_MT_PRESENTE_INDICATION_SPECIFIQUE" localSheetId="11">#REF!</definedName>
    <definedName name="P_Z_4_N_COLONNE_MT_PRESENTE_INDICATION_SPECIFIQUE">#REF!</definedName>
    <definedName name="P_Z_4_N_COLONNE_MT_PRESENTE_INDICATION_STANDARD" localSheetId="6">#REF!</definedName>
    <definedName name="P_Z_4_N_COLONNE_MT_PRESENTE_INDICATION_STANDARD" localSheetId="9">#REF!</definedName>
    <definedName name="P_Z_4_N_COLONNE_MT_PRESENTE_INDICATION_STANDARD" localSheetId="11">#REF!</definedName>
    <definedName name="P_Z_4_N_COLONNE_MT_PRESENTE_INDICATION_STANDARD">#REF!</definedName>
    <definedName name="P_Z_4_N_COLONNE_MT_PRESENTE_SPECIFIQUE" localSheetId="6">#REF!</definedName>
    <definedName name="P_Z_4_N_COLONNE_MT_PRESENTE_SPECIFIQUE" localSheetId="9">#REF!</definedName>
    <definedName name="P_Z_4_N_COLONNE_MT_PRESENTE_SPECIFIQUE" localSheetId="11">#REF!</definedName>
    <definedName name="P_Z_4_N_COLONNE_MT_PRESENTE_SPECIFIQUE">#REF!</definedName>
    <definedName name="P_Z_4_N_COLONNE_MT_PRESENTE_STANDARD" localSheetId="6">#REF!</definedName>
    <definedName name="P_Z_4_N_COLONNE_MT_PRESENTE_STANDARD" localSheetId="9">#REF!</definedName>
    <definedName name="P_Z_4_N_COLONNE_MT_PRESENTE_STANDARD" localSheetId="11">#REF!</definedName>
    <definedName name="P_Z_4_N_COLONNE_MT_PRESENTE_STANDARD">#REF!</definedName>
    <definedName name="P_Z_4_N_COLONNE_MT_RAISONNABLE_LIBELLE_DEFAUT" localSheetId="6">#REF!</definedName>
    <definedName name="P_Z_4_N_COLONNE_MT_RAISONNABLE_LIBELLE_DEFAUT" localSheetId="9">#REF!</definedName>
    <definedName name="P_Z_4_N_COLONNE_MT_RAISONNABLE_LIBELLE_DEFAUT" localSheetId="11">#REF!</definedName>
    <definedName name="P_Z_4_N_COLONNE_MT_RAISONNABLE_LIBELLE_DEFAUT">#REF!</definedName>
    <definedName name="P_Z_4_N_COLONNE_MT_RAISONNABLE_LIBELLE_SPECIFIQUE" localSheetId="6">#REF!</definedName>
    <definedName name="P_Z_4_N_COLONNE_MT_RAISONNABLE_LIBELLE_SPECIFIQUE" localSheetId="9">#REF!</definedName>
    <definedName name="P_Z_4_N_COLONNE_MT_RAISONNABLE_LIBELLE_SPECIFIQUE" localSheetId="11">#REF!</definedName>
    <definedName name="P_Z_4_N_COLONNE_MT_RAISONNABLE_LIBELLE_SPECIFIQUE">#REF!</definedName>
    <definedName name="P_Z_4_N_COLONNE_POSTE_INDICATION_SPECIFIQUE" localSheetId="6">#REF!</definedName>
    <definedName name="P_Z_4_N_COLONNE_POSTE_INDICATION_SPECIFIQUE" localSheetId="9">#REF!</definedName>
    <definedName name="P_Z_4_N_COLONNE_POSTE_INDICATION_SPECIFIQUE" localSheetId="11">#REF!</definedName>
    <definedName name="P_Z_4_N_COLONNE_POSTE_INDICATION_SPECIFIQUE">#REF!</definedName>
    <definedName name="P_Z_4_N_COLONNE_POSTE_INDICATION_STANDARD" localSheetId="6">#REF!</definedName>
    <definedName name="P_Z_4_N_COLONNE_POSTE_INDICATION_STANDARD" localSheetId="9">#REF!</definedName>
    <definedName name="P_Z_4_N_COLONNE_POSTE_INDICATION_STANDARD" localSheetId="11">#REF!</definedName>
    <definedName name="P_Z_4_N_COLONNE_POSTE_INDICATION_STANDARD">#REF!</definedName>
    <definedName name="P_Z_4_N_COLONNE_POSTE_SPECIFIQUE" localSheetId="6">#REF!</definedName>
    <definedName name="P_Z_4_N_COLONNE_POSTE_SPECIFIQUE" localSheetId="9">#REF!</definedName>
    <definedName name="P_Z_4_N_COLONNE_POSTE_SPECIFIQUE" localSheetId="11">#REF!</definedName>
    <definedName name="P_Z_4_N_COLONNE_POSTE_SPECIFIQUE">#REF!</definedName>
    <definedName name="P_Z_4_N_COLONNE_POSTE_STANDARD" localSheetId="6">#REF!</definedName>
    <definedName name="P_Z_4_N_COLONNE_POSTE_STANDARD" localSheetId="9">#REF!</definedName>
    <definedName name="P_Z_4_N_COLONNE_POSTE_STANDARD" localSheetId="11">#REF!</definedName>
    <definedName name="P_Z_4_N_COLONNE_POSTE_STANDARD">#REF!</definedName>
    <definedName name="P_Z_4_N_COLONNE_QUALIFICATION_INDICATION_SPECIFIQUE" localSheetId="6">#REF!</definedName>
    <definedName name="P_Z_4_N_COLONNE_QUALIFICATION_INDICATION_SPECIFIQUE" localSheetId="9">#REF!</definedName>
    <definedName name="P_Z_4_N_COLONNE_QUALIFICATION_INDICATION_SPECIFIQUE" localSheetId="11">#REF!</definedName>
    <definedName name="P_Z_4_N_COLONNE_QUALIFICATION_INDICATION_SPECIFIQUE">#REF!</definedName>
    <definedName name="P_Z_4_N_COLONNE_QUALIFICATION_INDICATION_STANDARD" localSheetId="6">#REF!</definedName>
    <definedName name="P_Z_4_N_COLONNE_QUALIFICATION_INDICATION_STANDARD" localSheetId="9">#REF!</definedName>
    <definedName name="P_Z_4_N_COLONNE_QUALIFICATION_INDICATION_STANDARD" localSheetId="11">#REF!</definedName>
    <definedName name="P_Z_4_N_COLONNE_QUALIFICATION_INDICATION_STANDARD">#REF!</definedName>
    <definedName name="P_Z_4_N_COLONNE_QUALIFICATION_SPECIFIQUE" localSheetId="6">#REF!</definedName>
    <definedName name="P_Z_4_N_COLONNE_QUALIFICATION_SPECIFIQUE" localSheetId="9">#REF!</definedName>
    <definedName name="P_Z_4_N_COLONNE_QUALIFICATION_SPECIFIQUE" localSheetId="11">#REF!</definedName>
    <definedName name="P_Z_4_N_COLONNE_QUALIFICATION_SPECIFIQUE">#REF!</definedName>
    <definedName name="P_Z_4_N_COLONNE_QUALIFICATION_STANDARD" localSheetId="6">#REF!</definedName>
    <definedName name="P_Z_4_N_COLONNE_QUALIFICATION_STANDARD" localSheetId="9">#REF!</definedName>
    <definedName name="P_Z_4_N_COLONNE_QUALIFICATION_STANDARD" localSheetId="11">#REF!</definedName>
    <definedName name="P_Z_4_N_COLONNE_QUALIFICATION_STANDARD">#REF!</definedName>
    <definedName name="P_Z_4_N_COLONNE_SOUS_OPERATION_INDICATION_SPECIFIQUE" localSheetId="6">#REF!</definedName>
    <definedName name="P_Z_4_N_COLONNE_SOUS_OPERATION_INDICATION_SPECIFIQUE" localSheetId="9">#REF!</definedName>
    <definedName name="P_Z_4_N_COLONNE_SOUS_OPERATION_INDICATION_SPECIFIQUE" localSheetId="11">#REF!</definedName>
    <definedName name="P_Z_4_N_COLONNE_SOUS_OPERATION_INDICATION_SPECIFIQUE">#REF!</definedName>
    <definedName name="P_Z_4_N_COLONNE_SOUS_OPERATION_INDICATION_STANDARD" localSheetId="6">#REF!</definedName>
    <definedName name="P_Z_4_N_COLONNE_SOUS_OPERATION_INDICATION_STANDARD" localSheetId="9">#REF!</definedName>
    <definedName name="P_Z_4_N_COLONNE_SOUS_OPERATION_INDICATION_STANDARD" localSheetId="11">#REF!</definedName>
    <definedName name="P_Z_4_N_COLONNE_SOUS_OPERATION_INDICATION_STANDARD">#REF!</definedName>
    <definedName name="P_Z_4_N_COLONNE_SOUS_OPERATION_SPECIFIQUE" localSheetId="6">#REF!</definedName>
    <definedName name="P_Z_4_N_COLONNE_SOUS_OPERATION_SPECIFIQUE" localSheetId="9">#REF!</definedName>
    <definedName name="P_Z_4_N_COLONNE_SOUS_OPERATION_SPECIFIQUE" localSheetId="11">#REF!</definedName>
    <definedName name="P_Z_4_N_COLONNE_SOUS_OPERATION_SPECIFIQUE">#REF!</definedName>
    <definedName name="P_Z_4_N_COLONNE_SOUS_OPERATION_STANDARD" localSheetId="6">#REF!</definedName>
    <definedName name="P_Z_4_N_COLONNE_SOUS_OPERATION_STANDARD" localSheetId="9">#REF!</definedName>
    <definedName name="P_Z_4_N_COLONNE_SOUS_OPERATION_STANDARD" localSheetId="11">#REF!</definedName>
    <definedName name="P_Z_4_N_COLONNE_SOUS_OPERATION_STANDARD">#REF!</definedName>
    <definedName name="P_Z_4_N_COLONNE_TEMPS_OPERATION_ELIGIBLE_LIBELLE_DEFAUT" localSheetId="6">#REF!</definedName>
    <definedName name="P_Z_4_N_COLONNE_TEMPS_OPERATION_ELIGIBLE_LIBELLE_DEFAUT" localSheetId="9">#REF!</definedName>
    <definedName name="P_Z_4_N_COLONNE_TEMPS_OPERATION_ELIGIBLE_LIBELLE_DEFAUT" localSheetId="11">#REF!</definedName>
    <definedName name="P_Z_4_N_COLONNE_TEMPS_OPERATION_ELIGIBLE_LIBELLE_DEFAUT">#REF!</definedName>
    <definedName name="P_Z_4_N_COLONNE_TEMPS_OPERATION_ELIGIBLE_LIBELLE_SPECIFIQUE" localSheetId="6">#REF!</definedName>
    <definedName name="P_Z_4_N_COLONNE_TEMPS_OPERATION_ELIGIBLE_LIBELLE_SPECIFIQUE" localSheetId="9">#REF!</definedName>
    <definedName name="P_Z_4_N_COLONNE_TEMPS_OPERATION_ELIGIBLE_LIBELLE_SPECIFIQUE" localSheetId="11">#REF!</definedName>
    <definedName name="P_Z_4_N_COLONNE_TEMPS_OPERATION_ELIGIBLE_LIBELLE_SPECIFIQUE">#REF!</definedName>
    <definedName name="P_Z_4_N_COLONNE_TEMPS_OPERATION_INDICATION_SPECIFIQUE" localSheetId="6">#REF!</definedName>
    <definedName name="P_Z_4_N_COLONNE_TEMPS_OPERATION_INDICATION_SPECIFIQUE" localSheetId="9">#REF!</definedName>
    <definedName name="P_Z_4_N_COLONNE_TEMPS_OPERATION_INDICATION_SPECIFIQUE" localSheetId="11">#REF!</definedName>
    <definedName name="P_Z_4_N_COLONNE_TEMPS_OPERATION_INDICATION_SPECIFIQUE">#REF!</definedName>
    <definedName name="P_Z_4_N_COLONNE_TEMPS_OPERATION_INDICATION_STANDARD" localSheetId="6">#REF!</definedName>
    <definedName name="P_Z_4_N_COLONNE_TEMPS_OPERATION_INDICATION_STANDARD" localSheetId="9">#REF!</definedName>
    <definedName name="P_Z_4_N_COLONNE_TEMPS_OPERATION_INDICATION_STANDARD" localSheetId="11">#REF!</definedName>
    <definedName name="P_Z_4_N_COLONNE_TEMPS_OPERATION_INDICATION_STANDARD">#REF!</definedName>
    <definedName name="P_Z_4_N_COLONNE_TEMPS_OPERATION_RAISONNABLE_LIBELLE_DEFAUT" localSheetId="6">#REF!</definedName>
    <definedName name="P_Z_4_N_COLONNE_TEMPS_OPERATION_RAISONNABLE_LIBELLE_DEFAUT" localSheetId="9">#REF!</definedName>
    <definedName name="P_Z_4_N_COLONNE_TEMPS_OPERATION_RAISONNABLE_LIBELLE_DEFAUT" localSheetId="11">#REF!</definedName>
    <definedName name="P_Z_4_N_COLONNE_TEMPS_OPERATION_RAISONNABLE_LIBELLE_DEFAUT">#REF!</definedName>
    <definedName name="P_Z_4_N_COLONNE_TEMPS_OPERATION_RAISONNABLE_LIBELLE_SPECIFIQUE" localSheetId="6">#REF!</definedName>
    <definedName name="P_Z_4_N_COLONNE_TEMPS_OPERATION_RAISONNABLE_LIBELLE_SPECIFIQUE" localSheetId="9">#REF!</definedName>
    <definedName name="P_Z_4_N_COLONNE_TEMPS_OPERATION_RAISONNABLE_LIBELLE_SPECIFIQUE" localSheetId="11">#REF!</definedName>
    <definedName name="P_Z_4_N_COLONNE_TEMPS_OPERATION_RAISONNABLE_LIBELLE_SPECIFIQUE">#REF!</definedName>
    <definedName name="P_Z_4_N_COLONNE_TEMPS_OPERATION_SPECIFIQUE" localSheetId="6">#REF!</definedName>
    <definedName name="P_Z_4_N_COLONNE_TEMPS_OPERATION_SPECIFIQUE" localSheetId="9">#REF!</definedName>
    <definedName name="P_Z_4_N_COLONNE_TEMPS_OPERATION_SPECIFIQUE" localSheetId="11">#REF!</definedName>
    <definedName name="P_Z_4_N_COLONNE_TEMPS_OPERATION_SPECIFIQUE">#REF!</definedName>
    <definedName name="P_Z_4_N_COLONNE_TEMPS_OPERATION_STANDARD" localSheetId="6">#REF!</definedName>
    <definedName name="P_Z_4_N_COLONNE_TEMPS_OPERATION_STANDARD" localSheetId="9">#REF!</definedName>
    <definedName name="P_Z_4_N_COLONNE_TEMPS_OPERATION_STANDARD" localSheetId="11">#REF!</definedName>
    <definedName name="P_Z_4_N_COLONNE_TEMPS_OPERATION_STANDARD">#REF!</definedName>
    <definedName name="P_Z_4_N_COLONNE_TEMPS_PERIODE_ELIGIBLE_LIBELLE_DEFAUT" localSheetId="6">#REF!</definedName>
    <definedName name="P_Z_4_N_COLONNE_TEMPS_PERIODE_ELIGIBLE_LIBELLE_DEFAUT" localSheetId="9">#REF!</definedName>
    <definedName name="P_Z_4_N_COLONNE_TEMPS_PERIODE_ELIGIBLE_LIBELLE_DEFAUT" localSheetId="11">#REF!</definedName>
    <definedName name="P_Z_4_N_COLONNE_TEMPS_PERIODE_ELIGIBLE_LIBELLE_DEFAUT">#REF!</definedName>
    <definedName name="P_Z_4_N_COLONNE_TEMPS_PERIODE_ELIGIBLE_LIBELLE_SPECIFIQUE" localSheetId="6">#REF!</definedName>
    <definedName name="P_Z_4_N_COLONNE_TEMPS_PERIODE_ELIGIBLE_LIBELLE_SPECIFIQUE" localSheetId="9">#REF!</definedName>
    <definedName name="P_Z_4_N_COLONNE_TEMPS_PERIODE_ELIGIBLE_LIBELLE_SPECIFIQUE" localSheetId="11">#REF!</definedName>
    <definedName name="P_Z_4_N_COLONNE_TEMPS_PERIODE_ELIGIBLE_LIBELLE_SPECIFIQUE">#REF!</definedName>
    <definedName name="P_Z_4_N_COLONNE_TEMPS_PERIODE_INDICATION_SPECIFIQUE" localSheetId="6">#REF!</definedName>
    <definedName name="P_Z_4_N_COLONNE_TEMPS_PERIODE_INDICATION_SPECIFIQUE" localSheetId="9">#REF!</definedName>
    <definedName name="P_Z_4_N_COLONNE_TEMPS_PERIODE_INDICATION_SPECIFIQUE" localSheetId="11">#REF!</definedName>
    <definedName name="P_Z_4_N_COLONNE_TEMPS_PERIODE_INDICATION_SPECIFIQUE">#REF!</definedName>
    <definedName name="P_Z_4_N_COLONNE_TEMPS_PERIODE_INDICATION_STANDARD" localSheetId="6">#REF!</definedName>
    <definedName name="P_Z_4_N_COLONNE_TEMPS_PERIODE_INDICATION_STANDARD" localSheetId="9">#REF!</definedName>
    <definedName name="P_Z_4_N_COLONNE_TEMPS_PERIODE_INDICATION_STANDARD" localSheetId="11">#REF!</definedName>
    <definedName name="P_Z_4_N_COLONNE_TEMPS_PERIODE_INDICATION_STANDARD">#REF!</definedName>
    <definedName name="P_Z_4_N_COLONNE_TEMPS_PERIODE_RAISONNABLE_LIBELLE_DEFAUT" localSheetId="6">#REF!</definedName>
    <definedName name="P_Z_4_N_COLONNE_TEMPS_PERIODE_RAISONNABLE_LIBELLE_DEFAUT" localSheetId="9">#REF!</definedName>
    <definedName name="P_Z_4_N_COLONNE_TEMPS_PERIODE_RAISONNABLE_LIBELLE_DEFAUT" localSheetId="11">#REF!</definedName>
    <definedName name="P_Z_4_N_COLONNE_TEMPS_PERIODE_RAISONNABLE_LIBELLE_DEFAUT">#REF!</definedName>
    <definedName name="P_Z_4_N_COLONNE_TEMPS_PERIODE_RAISONNABLE_LIBELLE_SPECIFIQUE" localSheetId="6">#REF!</definedName>
    <definedName name="P_Z_4_N_COLONNE_TEMPS_PERIODE_RAISONNABLE_LIBELLE_SPECIFIQUE" localSheetId="9">#REF!</definedName>
    <definedName name="P_Z_4_N_COLONNE_TEMPS_PERIODE_RAISONNABLE_LIBELLE_SPECIFIQUE" localSheetId="11">#REF!</definedName>
    <definedName name="P_Z_4_N_COLONNE_TEMPS_PERIODE_RAISONNABLE_LIBELLE_SPECIFIQUE">#REF!</definedName>
    <definedName name="P_Z_4_N_COLONNE_TEMPS_PERIODE_SPECIFIQUE" localSheetId="6">#REF!</definedName>
    <definedName name="P_Z_4_N_COLONNE_TEMPS_PERIODE_SPECIFIQUE" localSheetId="9">#REF!</definedName>
    <definedName name="P_Z_4_N_COLONNE_TEMPS_PERIODE_SPECIFIQUE" localSheetId="11">#REF!</definedName>
    <definedName name="P_Z_4_N_COLONNE_TEMPS_PERIODE_SPECIFIQUE">#REF!</definedName>
    <definedName name="P_Z_4_N_COLONNE_TEMPS_PERIODE_STANDARD" localSheetId="6">#REF!</definedName>
    <definedName name="P_Z_4_N_COLONNE_TEMPS_PERIODE_STANDARD" localSheetId="9">#REF!</definedName>
    <definedName name="P_Z_4_N_COLONNE_TEMPS_PERIODE_STANDARD" localSheetId="11">#REF!</definedName>
    <definedName name="P_Z_4_N_COLONNE_TEMPS_PERIODE_STANDARD">#REF!</definedName>
    <definedName name="P_Z_4_N_COLONNE_UNITE_ELIGIBLE_LIBELLE_DEFAUT" localSheetId="6">#REF!</definedName>
    <definedName name="P_Z_4_N_COLONNE_UNITE_ELIGIBLE_LIBELLE_DEFAUT" localSheetId="9">#REF!</definedName>
    <definedName name="P_Z_4_N_COLONNE_UNITE_ELIGIBLE_LIBELLE_DEFAUT" localSheetId="11">#REF!</definedName>
    <definedName name="P_Z_4_N_COLONNE_UNITE_ELIGIBLE_LIBELLE_DEFAUT">#REF!</definedName>
    <definedName name="P_Z_4_N_COLONNE_UNITE_ELIGIBLE_LIBELLE_SPECIFIQUE" localSheetId="6">#REF!</definedName>
    <definedName name="P_Z_4_N_COLONNE_UNITE_ELIGIBLE_LIBELLE_SPECIFIQUE" localSheetId="9">#REF!</definedName>
    <definedName name="P_Z_4_N_COLONNE_UNITE_ELIGIBLE_LIBELLE_SPECIFIQUE" localSheetId="11">#REF!</definedName>
    <definedName name="P_Z_4_N_COLONNE_UNITE_ELIGIBLE_LIBELLE_SPECIFIQUE">#REF!</definedName>
    <definedName name="P_Z_4_N_COLONNE_UNITE_INDICATION_SPECIFIQUE" localSheetId="6">#REF!</definedName>
    <definedName name="P_Z_4_N_COLONNE_UNITE_INDICATION_SPECIFIQUE" localSheetId="9">#REF!</definedName>
    <definedName name="P_Z_4_N_COLONNE_UNITE_INDICATION_SPECIFIQUE" localSheetId="11">#REF!</definedName>
    <definedName name="P_Z_4_N_COLONNE_UNITE_INDICATION_SPECIFIQUE">#REF!</definedName>
    <definedName name="P_Z_4_N_COLONNE_UNITE_INDICATION_STANDARD" localSheetId="6">#REF!</definedName>
    <definedName name="P_Z_4_N_COLONNE_UNITE_INDICATION_STANDARD" localSheetId="9">#REF!</definedName>
    <definedName name="P_Z_4_N_COLONNE_UNITE_INDICATION_STANDARD" localSheetId="11">#REF!</definedName>
    <definedName name="P_Z_4_N_COLONNE_UNITE_INDICATION_STANDARD">#REF!</definedName>
    <definedName name="P_Z_4_N_COLONNE_UNITE_SPECIFIQUE" localSheetId="6">#REF!</definedName>
    <definedName name="P_Z_4_N_COLONNE_UNITE_SPECIFIQUE" localSheetId="9">#REF!</definedName>
    <definedName name="P_Z_4_N_COLONNE_UNITE_SPECIFIQUE" localSheetId="11">#REF!</definedName>
    <definedName name="P_Z_4_N_COLONNE_UNITE_SPECIFIQUE">#REF!</definedName>
    <definedName name="P_Z_4_N_COLONNE_UNITE_STANDARD" localSheetId="6">#REF!</definedName>
    <definedName name="P_Z_4_N_COLONNE_UNITE_STANDARD" localSheetId="9">#REF!</definedName>
    <definedName name="P_Z_4_N_COLONNE_UNITE_STANDARD" localSheetId="11">#REF!</definedName>
    <definedName name="P_Z_4_N_COLONNE_UNITE_STANDARD">#REF!</definedName>
    <definedName name="P_Z_4_N_CONSIGNE_DEPENSES_REMUNERATION" localSheetId="6">#REF!</definedName>
    <definedName name="P_Z_4_N_CONSIGNE_DEPENSES_REMUNERATION" localSheetId="9">#REF!</definedName>
    <definedName name="P_Z_4_N_CONSIGNE_DEPENSES_REMUNERATION" localSheetId="11">#REF!</definedName>
    <definedName name="P_Z_4_N_CONSIGNE_DEPENSES_REMUNERATION">#REF!</definedName>
    <definedName name="P_Z_4_N_EXEMPLE_COMMENTAIRE" localSheetId="6">#REF!</definedName>
    <definedName name="P_Z_4_N_EXEMPLE_COMMENTAIRE" localSheetId="9">#REF!</definedName>
    <definedName name="P_Z_4_N_EXEMPLE_COMMENTAIRE" localSheetId="11">#REF!</definedName>
    <definedName name="P_Z_4_N_EXEMPLE_COMMENTAIRE">#REF!</definedName>
    <definedName name="P_Z_4_N_EXEMPLE_COUT" localSheetId="6">#REF!</definedName>
    <definedName name="P_Z_4_N_EXEMPLE_COUT" localSheetId="9">#REF!</definedName>
    <definedName name="P_Z_4_N_EXEMPLE_COUT" localSheetId="11">#REF!</definedName>
    <definedName name="P_Z_4_N_EXEMPLE_COUT">#REF!</definedName>
    <definedName name="P_Z_4_N_EXEMPLE_DESCRIPTION" localSheetId="6">#REF!</definedName>
    <definedName name="P_Z_4_N_EXEMPLE_DESCRIPTION" localSheetId="9">#REF!</definedName>
    <definedName name="P_Z_4_N_EXEMPLE_DESCRIPTION" localSheetId="11">#REF!</definedName>
    <definedName name="P_Z_4_N_EXEMPLE_DESCRIPTION">#REF!</definedName>
    <definedName name="P_Z_4_N_EXEMPLE_INTERVENANT" localSheetId="6">#REF!</definedName>
    <definedName name="P_Z_4_N_EXEMPLE_INTERVENANT" localSheetId="9">#REF!</definedName>
    <definedName name="P_Z_4_N_EXEMPLE_INTERVENANT" localSheetId="11">#REF!</definedName>
    <definedName name="P_Z_4_N_EXEMPLE_INTERVENANT">#REF!</definedName>
    <definedName name="P_Z_4_N_EXEMPLE_JUSTIFICATIF" localSheetId="6">#REF!</definedName>
    <definedName name="P_Z_4_N_EXEMPLE_JUSTIFICATIF" localSheetId="9">#REF!</definedName>
    <definedName name="P_Z_4_N_EXEMPLE_JUSTIFICATIF" localSheetId="11">#REF!</definedName>
    <definedName name="P_Z_4_N_EXEMPLE_JUSTIFICATIF">#REF!</definedName>
    <definedName name="P_Z_4_N_EXEMPLE_MT_PRESENTE" localSheetId="6">#REF!</definedName>
    <definedName name="P_Z_4_N_EXEMPLE_MT_PRESENTE" localSheetId="9">#REF!</definedName>
    <definedName name="P_Z_4_N_EXEMPLE_MT_PRESENTE" localSheetId="11">#REF!</definedName>
    <definedName name="P_Z_4_N_EXEMPLE_MT_PRESENTE">#REF!</definedName>
    <definedName name="P_Z_4_N_EXEMPLE_POSTE" localSheetId="6">#REF!</definedName>
    <definedName name="P_Z_4_N_EXEMPLE_POSTE" localSheetId="9">#REF!</definedName>
    <definedName name="P_Z_4_N_EXEMPLE_POSTE" localSheetId="11">#REF!</definedName>
    <definedName name="P_Z_4_N_EXEMPLE_POSTE">#REF!</definedName>
    <definedName name="P_Z_4_N_EXEMPLE_QUALIFICATION" localSheetId="6">#REF!</definedName>
    <definedName name="P_Z_4_N_EXEMPLE_QUALIFICATION" localSheetId="9">#REF!</definedName>
    <definedName name="P_Z_4_N_EXEMPLE_QUALIFICATION" localSheetId="11">#REF!</definedName>
    <definedName name="P_Z_4_N_EXEMPLE_QUALIFICATION">#REF!</definedName>
    <definedName name="P_Z_4_N_EXEMPLE_SOUS_OPERATION" localSheetId="6">#REF!</definedName>
    <definedName name="P_Z_4_N_EXEMPLE_SOUS_OPERATION" localSheetId="9">#REF!</definedName>
    <definedName name="P_Z_4_N_EXEMPLE_SOUS_OPERATION" localSheetId="11">#REF!</definedName>
    <definedName name="P_Z_4_N_EXEMPLE_SOUS_OPERATION">#REF!</definedName>
    <definedName name="P_Z_4_N_EXEMPLE_TEMPS_OPERATION" localSheetId="6">#REF!</definedName>
    <definedName name="P_Z_4_N_EXEMPLE_TEMPS_OPERATION" localSheetId="9">#REF!</definedName>
    <definedName name="P_Z_4_N_EXEMPLE_TEMPS_OPERATION" localSheetId="11">#REF!</definedName>
    <definedName name="P_Z_4_N_EXEMPLE_TEMPS_OPERATION">#REF!</definedName>
    <definedName name="P_Z_4_N_EXEMPLE_TEMPS_PERIODE" localSheetId="6">#REF!</definedName>
    <definedName name="P_Z_4_N_EXEMPLE_TEMPS_PERIODE" localSheetId="9">#REF!</definedName>
    <definedName name="P_Z_4_N_EXEMPLE_TEMPS_PERIODE" localSheetId="11">#REF!</definedName>
    <definedName name="P_Z_4_N_EXEMPLE_TEMPS_PERIODE">#REF!</definedName>
    <definedName name="P_Z_4_N_EXEMPLE_UNITE" localSheetId="6">#REF!</definedName>
    <definedName name="P_Z_4_N_EXEMPLE_UNITE" localSheetId="9">#REF!</definedName>
    <definedName name="P_Z_4_N_EXEMPLE_UNITE" localSheetId="11">#REF!</definedName>
    <definedName name="P_Z_4_N_EXEMPLE_UNITE">#REF!</definedName>
    <definedName name="P_Z_4_N_INTITULE_DEPENSES_REMUNERATION_DEFAUT" localSheetId="6">#REF!</definedName>
    <definedName name="P_Z_4_N_INTITULE_DEPENSES_REMUNERATION_DEFAUT" localSheetId="9">#REF!</definedName>
    <definedName name="P_Z_4_N_INTITULE_DEPENSES_REMUNERATION_DEFAUT" localSheetId="11">#REF!</definedName>
    <definedName name="P_Z_4_N_INTITULE_DEPENSES_REMUNERATION_DEFAUT">#REF!</definedName>
    <definedName name="P_Z_4_N_INTITULE_DEPENSES_REMUNERATION_STANDARD" localSheetId="6">#REF!</definedName>
    <definedName name="P_Z_4_N_INTITULE_DEPENSES_REMUNERATION_STANDARD" localSheetId="9">#REF!</definedName>
    <definedName name="P_Z_4_N_INTITULE_DEPENSES_REMUNERATION_STANDARD" localSheetId="11">#REF!</definedName>
    <definedName name="P_Z_4_N_INTITULE_DEPENSES_REMUNERATION_STANDARD">#REF!</definedName>
    <definedName name="P_Z_4_R_LIBELLES_DESCRIPTIONS" localSheetId="6">#REF!</definedName>
    <definedName name="P_Z_4_R_LIBELLES_DESCRIPTIONS" localSheetId="9">#REF!</definedName>
    <definedName name="P_Z_4_R_LIBELLES_DESCRIPTIONS" localSheetId="11">#REF!</definedName>
    <definedName name="P_Z_4_R_LIBELLES_DESCRIPTIONS">#REF!</definedName>
    <definedName name="P_Z_4_R_LIBELLES_DESCRIPTIONS_1" localSheetId="6">#REF!</definedName>
    <definedName name="P_Z_4_R_LIBELLES_DESCRIPTIONS_1" localSheetId="9">#REF!</definedName>
    <definedName name="P_Z_4_R_LIBELLES_DESCRIPTIONS_1" localSheetId="11">#REF!</definedName>
    <definedName name="P_Z_4_R_LIBELLES_DESCRIPTIONS_1">#REF!</definedName>
    <definedName name="P_Z_4_R_LIBELLES_DESCRIPTIONS_10" localSheetId="6">#REF!</definedName>
    <definedName name="P_Z_4_R_LIBELLES_DESCRIPTIONS_10" localSheetId="9">#REF!</definedName>
    <definedName name="P_Z_4_R_LIBELLES_DESCRIPTIONS_10" localSheetId="11">#REF!</definedName>
    <definedName name="P_Z_4_R_LIBELLES_DESCRIPTIONS_10">#REF!</definedName>
    <definedName name="P_Z_4_R_LIBELLES_DESCRIPTIONS_11" localSheetId="6">#REF!</definedName>
    <definedName name="P_Z_4_R_LIBELLES_DESCRIPTIONS_11" localSheetId="9">#REF!</definedName>
    <definedName name="P_Z_4_R_LIBELLES_DESCRIPTIONS_11" localSheetId="11">#REF!</definedName>
    <definedName name="P_Z_4_R_LIBELLES_DESCRIPTIONS_11">#REF!</definedName>
    <definedName name="P_Z_4_R_LIBELLES_DESCRIPTIONS_12" localSheetId="6">#REF!</definedName>
    <definedName name="P_Z_4_R_LIBELLES_DESCRIPTIONS_12" localSheetId="9">#REF!</definedName>
    <definedName name="P_Z_4_R_LIBELLES_DESCRIPTIONS_12" localSheetId="11">#REF!</definedName>
    <definedName name="P_Z_4_R_LIBELLES_DESCRIPTIONS_12">#REF!</definedName>
    <definedName name="P_Z_4_R_LIBELLES_DESCRIPTIONS_13" localSheetId="6">#REF!</definedName>
    <definedName name="P_Z_4_R_LIBELLES_DESCRIPTIONS_13" localSheetId="9">#REF!</definedName>
    <definedName name="P_Z_4_R_LIBELLES_DESCRIPTIONS_13" localSheetId="11">#REF!</definedName>
    <definedName name="P_Z_4_R_LIBELLES_DESCRIPTIONS_13">#REF!</definedName>
    <definedName name="P_Z_4_R_LIBELLES_DESCRIPTIONS_14" localSheetId="6">#REF!</definedName>
    <definedName name="P_Z_4_R_LIBELLES_DESCRIPTIONS_14" localSheetId="9">#REF!</definedName>
    <definedName name="P_Z_4_R_LIBELLES_DESCRIPTIONS_14" localSheetId="11">#REF!</definedName>
    <definedName name="P_Z_4_R_LIBELLES_DESCRIPTIONS_14">#REF!</definedName>
    <definedName name="P_Z_4_R_LIBELLES_DESCRIPTIONS_15" localSheetId="6">#REF!</definedName>
    <definedName name="P_Z_4_R_LIBELLES_DESCRIPTIONS_15" localSheetId="9">#REF!</definedName>
    <definedName name="P_Z_4_R_LIBELLES_DESCRIPTIONS_15" localSheetId="11">#REF!</definedName>
    <definedName name="P_Z_4_R_LIBELLES_DESCRIPTIONS_15">#REF!</definedName>
    <definedName name="P_Z_4_R_LIBELLES_DESCRIPTIONS_16" localSheetId="6">#REF!</definedName>
    <definedName name="P_Z_4_R_LIBELLES_DESCRIPTIONS_16" localSheetId="9">#REF!</definedName>
    <definedName name="P_Z_4_R_LIBELLES_DESCRIPTIONS_16" localSheetId="11">#REF!</definedName>
    <definedName name="P_Z_4_R_LIBELLES_DESCRIPTIONS_16">#REF!</definedName>
    <definedName name="P_Z_4_R_LIBELLES_DESCRIPTIONS_17" localSheetId="6">#REF!</definedName>
    <definedName name="P_Z_4_R_LIBELLES_DESCRIPTIONS_17" localSheetId="9">#REF!</definedName>
    <definedName name="P_Z_4_R_LIBELLES_DESCRIPTIONS_17" localSheetId="11">#REF!</definedName>
    <definedName name="P_Z_4_R_LIBELLES_DESCRIPTIONS_17">#REF!</definedName>
    <definedName name="P_Z_4_R_LIBELLES_DESCRIPTIONS_18" localSheetId="6">#REF!</definedName>
    <definedName name="P_Z_4_R_LIBELLES_DESCRIPTIONS_18" localSheetId="9">#REF!</definedName>
    <definedName name="P_Z_4_R_LIBELLES_DESCRIPTIONS_18" localSheetId="11">#REF!</definedName>
    <definedName name="P_Z_4_R_LIBELLES_DESCRIPTIONS_18">#REF!</definedName>
    <definedName name="P_Z_4_R_LIBELLES_DESCRIPTIONS_19" localSheetId="6">#REF!</definedName>
    <definedName name="P_Z_4_R_LIBELLES_DESCRIPTIONS_19" localSheetId="9">#REF!</definedName>
    <definedName name="P_Z_4_R_LIBELLES_DESCRIPTIONS_19" localSheetId="11">#REF!</definedName>
    <definedName name="P_Z_4_R_LIBELLES_DESCRIPTIONS_19">#REF!</definedName>
    <definedName name="P_Z_4_R_LIBELLES_DESCRIPTIONS_2" localSheetId="6">#REF!</definedName>
    <definedName name="P_Z_4_R_LIBELLES_DESCRIPTIONS_2" localSheetId="9">#REF!</definedName>
    <definedName name="P_Z_4_R_LIBELLES_DESCRIPTIONS_2" localSheetId="11">#REF!</definedName>
    <definedName name="P_Z_4_R_LIBELLES_DESCRIPTIONS_2">#REF!</definedName>
    <definedName name="P_Z_4_R_LIBELLES_DESCRIPTIONS_20" localSheetId="6">#REF!</definedName>
    <definedName name="P_Z_4_R_LIBELLES_DESCRIPTIONS_20" localSheetId="9">#REF!</definedName>
    <definedName name="P_Z_4_R_LIBELLES_DESCRIPTIONS_20" localSheetId="11">#REF!</definedName>
    <definedName name="P_Z_4_R_LIBELLES_DESCRIPTIONS_20">#REF!</definedName>
    <definedName name="P_Z_4_R_LIBELLES_DESCRIPTIONS_3" localSheetId="6">#REF!</definedName>
    <definedName name="P_Z_4_R_LIBELLES_DESCRIPTIONS_3" localSheetId="9">#REF!</definedName>
    <definedName name="P_Z_4_R_LIBELLES_DESCRIPTIONS_3" localSheetId="11">#REF!</definedName>
    <definedName name="P_Z_4_R_LIBELLES_DESCRIPTIONS_3">#REF!</definedName>
    <definedName name="P_Z_4_R_LIBELLES_DESCRIPTIONS_4" localSheetId="6">#REF!</definedName>
    <definedName name="P_Z_4_R_LIBELLES_DESCRIPTIONS_4" localSheetId="9">#REF!</definedName>
    <definedName name="P_Z_4_R_LIBELLES_DESCRIPTIONS_4" localSheetId="11">#REF!</definedName>
    <definedName name="P_Z_4_R_LIBELLES_DESCRIPTIONS_4">#REF!</definedName>
    <definedName name="P_Z_4_R_LIBELLES_DESCRIPTIONS_5" localSheetId="6">#REF!</definedName>
    <definedName name="P_Z_4_R_LIBELLES_DESCRIPTIONS_5" localSheetId="9">#REF!</definedName>
    <definedName name="P_Z_4_R_LIBELLES_DESCRIPTIONS_5" localSheetId="11">#REF!</definedName>
    <definedName name="P_Z_4_R_LIBELLES_DESCRIPTIONS_5">#REF!</definedName>
    <definedName name="P_Z_4_R_LIBELLES_DESCRIPTIONS_6" localSheetId="6">#REF!</definedName>
    <definedName name="P_Z_4_R_LIBELLES_DESCRIPTIONS_6" localSheetId="9">#REF!</definedName>
    <definedName name="P_Z_4_R_LIBELLES_DESCRIPTIONS_6" localSheetId="11">#REF!</definedName>
    <definedName name="P_Z_4_R_LIBELLES_DESCRIPTIONS_6">#REF!</definedName>
    <definedName name="P_Z_4_R_LIBELLES_DESCRIPTIONS_7" localSheetId="6">#REF!</definedName>
    <definedName name="P_Z_4_R_LIBELLES_DESCRIPTIONS_7" localSheetId="9">#REF!</definedName>
    <definedName name="P_Z_4_R_LIBELLES_DESCRIPTIONS_7" localSheetId="11">#REF!</definedName>
    <definedName name="P_Z_4_R_LIBELLES_DESCRIPTIONS_7">#REF!</definedName>
    <definedName name="P_Z_4_R_LIBELLES_DESCRIPTIONS_8" localSheetId="6">#REF!</definedName>
    <definedName name="P_Z_4_R_LIBELLES_DESCRIPTIONS_8" localSheetId="9">#REF!</definedName>
    <definedName name="P_Z_4_R_LIBELLES_DESCRIPTIONS_8" localSheetId="11">#REF!</definedName>
    <definedName name="P_Z_4_R_LIBELLES_DESCRIPTIONS_8">#REF!</definedName>
    <definedName name="P_Z_4_R_LIBELLES_DESCRIPTIONS_9" localSheetId="6">#REF!</definedName>
    <definedName name="P_Z_4_R_LIBELLES_DESCRIPTIONS_9" localSheetId="9">#REF!</definedName>
    <definedName name="P_Z_4_R_LIBELLES_DESCRIPTIONS_9" localSheetId="11">#REF!</definedName>
    <definedName name="P_Z_4_R_LIBELLES_DESCRIPTIONS_9">#REF!</definedName>
    <definedName name="P_Z_4_R_LIBELLES_POSTES" localSheetId="6">#REF!</definedName>
    <definedName name="P_Z_4_R_LIBELLES_POSTES" localSheetId="9">#REF!</definedName>
    <definedName name="P_Z_4_R_LIBELLES_POSTES" localSheetId="11">#REF!</definedName>
    <definedName name="P_Z_4_R_LIBELLES_POSTES">#REF!</definedName>
    <definedName name="P_Z_4_R_LIBELLES_POSTES_1" localSheetId="6">#REF!</definedName>
    <definedName name="P_Z_4_R_LIBELLES_POSTES_1" localSheetId="9">#REF!</definedName>
    <definedName name="P_Z_4_R_LIBELLES_POSTES_1" localSheetId="11">#REF!</definedName>
    <definedName name="P_Z_4_R_LIBELLES_POSTES_1">#REF!</definedName>
    <definedName name="P_Z_4_R_LIBELLES_POSTES_10" localSheetId="6">#REF!</definedName>
    <definedName name="P_Z_4_R_LIBELLES_POSTES_10" localSheetId="9">#REF!</definedName>
    <definedName name="P_Z_4_R_LIBELLES_POSTES_10" localSheetId="11">#REF!</definedName>
    <definedName name="P_Z_4_R_LIBELLES_POSTES_10">#REF!</definedName>
    <definedName name="P_Z_4_R_LIBELLES_POSTES_11" localSheetId="6">#REF!</definedName>
    <definedName name="P_Z_4_R_LIBELLES_POSTES_11" localSheetId="9">#REF!</definedName>
    <definedName name="P_Z_4_R_LIBELLES_POSTES_11" localSheetId="11">#REF!</definedName>
    <definedName name="P_Z_4_R_LIBELLES_POSTES_11">#REF!</definedName>
    <definedName name="P_Z_4_R_LIBELLES_POSTES_12" localSheetId="6">#REF!</definedName>
    <definedName name="P_Z_4_R_LIBELLES_POSTES_12" localSheetId="9">#REF!</definedName>
    <definedName name="P_Z_4_R_LIBELLES_POSTES_12" localSheetId="11">#REF!</definedName>
    <definedName name="P_Z_4_R_LIBELLES_POSTES_12">#REF!</definedName>
    <definedName name="P_Z_4_R_LIBELLES_POSTES_13" localSheetId="6">#REF!</definedName>
    <definedName name="P_Z_4_R_LIBELLES_POSTES_13" localSheetId="9">#REF!</definedName>
    <definedName name="P_Z_4_R_LIBELLES_POSTES_13" localSheetId="11">#REF!</definedName>
    <definedName name="P_Z_4_R_LIBELLES_POSTES_13">#REF!</definedName>
    <definedName name="P_Z_4_R_LIBELLES_POSTES_14" localSheetId="6">#REF!</definedName>
    <definedName name="P_Z_4_R_LIBELLES_POSTES_14" localSheetId="9">#REF!</definedName>
    <definedName name="P_Z_4_R_LIBELLES_POSTES_14" localSheetId="11">#REF!</definedName>
    <definedName name="P_Z_4_R_LIBELLES_POSTES_14">#REF!</definedName>
    <definedName name="P_Z_4_R_LIBELLES_POSTES_15" localSheetId="6">#REF!</definedName>
    <definedName name="P_Z_4_R_LIBELLES_POSTES_15" localSheetId="9">#REF!</definedName>
    <definedName name="P_Z_4_R_LIBELLES_POSTES_15" localSheetId="11">#REF!</definedName>
    <definedName name="P_Z_4_R_LIBELLES_POSTES_15">#REF!</definedName>
    <definedName name="P_Z_4_R_LIBELLES_POSTES_16" localSheetId="6">#REF!</definedName>
    <definedName name="P_Z_4_R_LIBELLES_POSTES_16" localSheetId="9">#REF!</definedName>
    <definedName name="P_Z_4_R_LIBELLES_POSTES_16" localSheetId="11">#REF!</definedName>
    <definedName name="P_Z_4_R_LIBELLES_POSTES_16">#REF!</definedName>
    <definedName name="P_Z_4_R_LIBELLES_POSTES_17" localSheetId="6">#REF!</definedName>
    <definedName name="P_Z_4_R_LIBELLES_POSTES_17" localSheetId="9">#REF!</definedName>
    <definedName name="P_Z_4_R_LIBELLES_POSTES_17" localSheetId="11">#REF!</definedName>
    <definedName name="P_Z_4_R_LIBELLES_POSTES_17">#REF!</definedName>
    <definedName name="P_Z_4_R_LIBELLES_POSTES_18" localSheetId="6">#REF!</definedName>
    <definedName name="P_Z_4_R_LIBELLES_POSTES_18" localSheetId="9">#REF!</definedName>
    <definedName name="P_Z_4_R_LIBELLES_POSTES_18" localSheetId="11">#REF!</definedName>
    <definedName name="P_Z_4_R_LIBELLES_POSTES_18">#REF!</definedName>
    <definedName name="P_Z_4_R_LIBELLES_POSTES_19" localSheetId="6">#REF!</definedName>
    <definedName name="P_Z_4_R_LIBELLES_POSTES_19" localSheetId="9">#REF!</definedName>
    <definedName name="P_Z_4_R_LIBELLES_POSTES_19" localSheetId="11">#REF!</definedName>
    <definedName name="P_Z_4_R_LIBELLES_POSTES_19">#REF!</definedName>
    <definedName name="P_Z_4_R_LIBELLES_POSTES_2" localSheetId="6">#REF!</definedName>
    <definedName name="P_Z_4_R_LIBELLES_POSTES_2" localSheetId="9">#REF!</definedName>
    <definedName name="P_Z_4_R_LIBELLES_POSTES_2" localSheetId="11">#REF!</definedName>
    <definedName name="P_Z_4_R_LIBELLES_POSTES_2">#REF!</definedName>
    <definedName name="P_Z_4_R_LIBELLES_POSTES_20" localSheetId="6">#REF!</definedName>
    <definedName name="P_Z_4_R_LIBELLES_POSTES_20" localSheetId="9">#REF!</definedName>
    <definedName name="P_Z_4_R_LIBELLES_POSTES_20" localSheetId="11">#REF!</definedName>
    <definedName name="P_Z_4_R_LIBELLES_POSTES_20">#REF!</definedName>
    <definedName name="P_Z_4_R_LIBELLES_POSTES_3" localSheetId="6">#REF!</definedName>
    <definedName name="P_Z_4_R_LIBELLES_POSTES_3" localSheetId="9">#REF!</definedName>
    <definedName name="P_Z_4_R_LIBELLES_POSTES_3" localSheetId="11">#REF!</definedName>
    <definedName name="P_Z_4_R_LIBELLES_POSTES_3">#REF!</definedName>
    <definedName name="P_Z_4_R_LIBELLES_POSTES_4" localSheetId="6">#REF!</definedName>
    <definedName name="P_Z_4_R_LIBELLES_POSTES_4" localSheetId="9">#REF!</definedName>
    <definedName name="P_Z_4_R_LIBELLES_POSTES_4" localSheetId="11">#REF!</definedName>
    <definedName name="P_Z_4_R_LIBELLES_POSTES_4">#REF!</definedName>
    <definedName name="P_Z_4_R_LIBELLES_POSTES_5" localSheetId="6">#REF!</definedName>
    <definedName name="P_Z_4_R_LIBELLES_POSTES_5" localSheetId="9">#REF!</definedName>
    <definedName name="P_Z_4_R_LIBELLES_POSTES_5" localSheetId="11">#REF!</definedName>
    <definedName name="P_Z_4_R_LIBELLES_POSTES_5">#REF!</definedName>
    <definedName name="P_Z_4_R_LIBELLES_POSTES_6" localSheetId="6">#REF!</definedName>
    <definedName name="P_Z_4_R_LIBELLES_POSTES_6" localSheetId="9">#REF!</definedName>
    <definedName name="P_Z_4_R_LIBELLES_POSTES_6" localSheetId="11">#REF!</definedName>
    <definedName name="P_Z_4_R_LIBELLES_POSTES_6">#REF!</definedName>
    <definedName name="P_Z_4_R_LIBELLES_POSTES_7" localSheetId="6">#REF!</definedName>
    <definedName name="P_Z_4_R_LIBELLES_POSTES_7" localSheetId="9">#REF!</definedName>
    <definedName name="P_Z_4_R_LIBELLES_POSTES_7" localSheetId="11">#REF!</definedName>
    <definedName name="P_Z_4_R_LIBELLES_POSTES_7">#REF!</definedName>
    <definedName name="P_Z_4_R_LIBELLES_POSTES_8" localSheetId="6">#REF!</definedName>
    <definedName name="P_Z_4_R_LIBELLES_POSTES_8" localSheetId="9">#REF!</definedName>
    <definedName name="P_Z_4_R_LIBELLES_POSTES_8" localSheetId="11">#REF!</definedName>
    <definedName name="P_Z_4_R_LIBELLES_POSTES_8">#REF!</definedName>
    <definedName name="P_Z_4_R_LIBELLES_POSTES_9" localSheetId="6">#REF!</definedName>
    <definedName name="P_Z_4_R_LIBELLES_POSTES_9" localSheetId="9">#REF!</definedName>
    <definedName name="P_Z_4_R_LIBELLES_POSTES_9" localSheetId="11">#REF!</definedName>
    <definedName name="P_Z_4_R_LIBELLES_POSTES_9">#REF!</definedName>
    <definedName name="P_Z_4_R_LIBELLES_SOUS_OPERATIONS" localSheetId="6">#REF!</definedName>
    <definedName name="P_Z_4_R_LIBELLES_SOUS_OPERATIONS" localSheetId="9">#REF!</definedName>
    <definedName name="P_Z_4_R_LIBELLES_SOUS_OPERATIONS" localSheetId="11">#REF!</definedName>
    <definedName name="P_Z_4_R_LIBELLES_SOUS_OPERATIONS">#REF!</definedName>
    <definedName name="P_Z_4_R_LIBELLES_SOUS_OPERATIONS_1" localSheetId="6">#REF!</definedName>
    <definedName name="P_Z_4_R_LIBELLES_SOUS_OPERATIONS_1" localSheetId="9">#REF!</definedName>
    <definedName name="P_Z_4_R_LIBELLES_SOUS_OPERATIONS_1" localSheetId="11">#REF!</definedName>
    <definedName name="P_Z_4_R_LIBELLES_SOUS_OPERATIONS_1">#REF!</definedName>
    <definedName name="P_Z_4_R_LIBELLES_SOUS_OPERATIONS_10" localSheetId="6">#REF!</definedName>
    <definedName name="P_Z_4_R_LIBELLES_SOUS_OPERATIONS_10" localSheetId="9">#REF!</definedName>
    <definedName name="P_Z_4_R_LIBELLES_SOUS_OPERATIONS_10" localSheetId="11">#REF!</definedName>
    <definedName name="P_Z_4_R_LIBELLES_SOUS_OPERATIONS_10">#REF!</definedName>
    <definedName name="P_Z_4_R_LIBELLES_SOUS_OPERATIONS_11" localSheetId="6">#REF!</definedName>
    <definedName name="P_Z_4_R_LIBELLES_SOUS_OPERATIONS_11" localSheetId="9">#REF!</definedName>
    <definedName name="P_Z_4_R_LIBELLES_SOUS_OPERATIONS_11" localSheetId="11">#REF!</definedName>
    <definedName name="P_Z_4_R_LIBELLES_SOUS_OPERATIONS_11">#REF!</definedName>
    <definedName name="P_Z_4_R_LIBELLES_SOUS_OPERATIONS_12" localSheetId="6">#REF!</definedName>
    <definedName name="P_Z_4_R_LIBELLES_SOUS_OPERATIONS_12" localSheetId="9">#REF!</definedName>
    <definedName name="P_Z_4_R_LIBELLES_SOUS_OPERATIONS_12" localSheetId="11">#REF!</definedName>
    <definedName name="P_Z_4_R_LIBELLES_SOUS_OPERATIONS_12">#REF!</definedName>
    <definedName name="P_Z_4_R_LIBELLES_SOUS_OPERATIONS_13" localSheetId="6">#REF!</definedName>
    <definedName name="P_Z_4_R_LIBELLES_SOUS_OPERATIONS_13" localSheetId="9">#REF!</definedName>
    <definedName name="P_Z_4_R_LIBELLES_SOUS_OPERATIONS_13" localSheetId="11">#REF!</definedName>
    <definedName name="P_Z_4_R_LIBELLES_SOUS_OPERATIONS_13">#REF!</definedName>
    <definedName name="P_Z_4_R_LIBELLES_SOUS_OPERATIONS_14" localSheetId="6">#REF!</definedName>
    <definedName name="P_Z_4_R_LIBELLES_SOUS_OPERATIONS_14" localSheetId="9">#REF!</definedName>
    <definedName name="P_Z_4_R_LIBELLES_SOUS_OPERATIONS_14" localSheetId="11">#REF!</definedName>
    <definedName name="P_Z_4_R_LIBELLES_SOUS_OPERATIONS_14">#REF!</definedName>
    <definedName name="P_Z_4_R_LIBELLES_SOUS_OPERATIONS_15" localSheetId="6">#REF!</definedName>
    <definedName name="P_Z_4_R_LIBELLES_SOUS_OPERATIONS_15" localSheetId="9">#REF!</definedName>
    <definedName name="P_Z_4_R_LIBELLES_SOUS_OPERATIONS_15" localSheetId="11">#REF!</definedName>
    <definedName name="P_Z_4_R_LIBELLES_SOUS_OPERATIONS_15">#REF!</definedName>
    <definedName name="P_Z_4_R_LIBELLES_SOUS_OPERATIONS_16" localSheetId="6">#REF!</definedName>
    <definedName name="P_Z_4_R_LIBELLES_SOUS_OPERATIONS_16" localSheetId="9">#REF!</definedName>
    <definedName name="P_Z_4_R_LIBELLES_SOUS_OPERATIONS_16" localSheetId="11">#REF!</definedName>
    <definedName name="P_Z_4_R_LIBELLES_SOUS_OPERATIONS_16">#REF!</definedName>
    <definedName name="P_Z_4_R_LIBELLES_SOUS_OPERATIONS_17" localSheetId="6">#REF!</definedName>
    <definedName name="P_Z_4_R_LIBELLES_SOUS_OPERATIONS_17" localSheetId="9">#REF!</definedName>
    <definedName name="P_Z_4_R_LIBELLES_SOUS_OPERATIONS_17" localSheetId="11">#REF!</definedName>
    <definedName name="P_Z_4_R_LIBELLES_SOUS_OPERATIONS_17">#REF!</definedName>
    <definedName name="P_Z_4_R_LIBELLES_SOUS_OPERATIONS_18" localSheetId="6">#REF!</definedName>
    <definedName name="P_Z_4_R_LIBELLES_SOUS_OPERATIONS_18" localSheetId="9">#REF!</definedName>
    <definedName name="P_Z_4_R_LIBELLES_SOUS_OPERATIONS_18" localSheetId="11">#REF!</definedName>
    <definedName name="P_Z_4_R_LIBELLES_SOUS_OPERATIONS_18">#REF!</definedName>
    <definedName name="P_Z_4_R_LIBELLES_SOUS_OPERATIONS_19" localSheetId="6">#REF!</definedName>
    <definedName name="P_Z_4_R_LIBELLES_SOUS_OPERATIONS_19" localSheetId="9">#REF!</definedName>
    <definedName name="P_Z_4_R_LIBELLES_SOUS_OPERATIONS_19" localSheetId="11">#REF!</definedName>
    <definedName name="P_Z_4_R_LIBELLES_SOUS_OPERATIONS_19">#REF!</definedName>
    <definedName name="P_Z_4_R_LIBELLES_SOUS_OPERATIONS_2" localSheetId="6">#REF!</definedName>
    <definedName name="P_Z_4_R_LIBELLES_SOUS_OPERATIONS_2" localSheetId="9">#REF!</definedName>
    <definedName name="P_Z_4_R_LIBELLES_SOUS_OPERATIONS_2" localSheetId="11">#REF!</definedName>
    <definedName name="P_Z_4_R_LIBELLES_SOUS_OPERATIONS_2">#REF!</definedName>
    <definedName name="P_Z_4_R_LIBELLES_SOUS_OPERATIONS_20" localSheetId="6">#REF!</definedName>
    <definedName name="P_Z_4_R_LIBELLES_SOUS_OPERATIONS_20" localSheetId="9">#REF!</definedName>
    <definedName name="P_Z_4_R_LIBELLES_SOUS_OPERATIONS_20" localSheetId="11">#REF!</definedName>
    <definedName name="P_Z_4_R_LIBELLES_SOUS_OPERATIONS_20">#REF!</definedName>
    <definedName name="P_Z_4_R_LIBELLES_SOUS_OPERATIONS_3" localSheetId="6">#REF!</definedName>
    <definedName name="P_Z_4_R_LIBELLES_SOUS_OPERATIONS_3" localSheetId="9">#REF!</definedName>
    <definedName name="P_Z_4_R_LIBELLES_SOUS_OPERATIONS_3" localSheetId="11">#REF!</definedName>
    <definedName name="P_Z_4_R_LIBELLES_SOUS_OPERATIONS_3">#REF!</definedName>
    <definedName name="P_Z_4_R_LIBELLES_SOUS_OPERATIONS_4" localSheetId="6">#REF!</definedName>
    <definedName name="P_Z_4_R_LIBELLES_SOUS_OPERATIONS_4" localSheetId="9">#REF!</definedName>
    <definedName name="P_Z_4_R_LIBELLES_SOUS_OPERATIONS_4" localSheetId="11">#REF!</definedName>
    <definedName name="P_Z_4_R_LIBELLES_SOUS_OPERATIONS_4">#REF!</definedName>
    <definedName name="P_Z_4_R_LIBELLES_SOUS_OPERATIONS_5" localSheetId="6">#REF!</definedName>
    <definedName name="P_Z_4_R_LIBELLES_SOUS_OPERATIONS_5" localSheetId="9">#REF!</definedName>
    <definedName name="P_Z_4_R_LIBELLES_SOUS_OPERATIONS_5" localSheetId="11">#REF!</definedName>
    <definedName name="P_Z_4_R_LIBELLES_SOUS_OPERATIONS_5">#REF!</definedName>
    <definedName name="P_Z_4_R_LIBELLES_SOUS_OPERATIONS_6" localSheetId="6">#REF!</definedName>
    <definedName name="P_Z_4_R_LIBELLES_SOUS_OPERATIONS_6" localSheetId="9">#REF!</definedName>
    <definedName name="P_Z_4_R_LIBELLES_SOUS_OPERATIONS_6" localSheetId="11">#REF!</definedName>
    <definedName name="P_Z_4_R_LIBELLES_SOUS_OPERATIONS_6">#REF!</definedName>
    <definedName name="P_Z_4_R_LIBELLES_SOUS_OPERATIONS_7" localSheetId="6">#REF!</definedName>
    <definedName name="P_Z_4_R_LIBELLES_SOUS_OPERATIONS_7" localSheetId="9">#REF!</definedName>
    <definedName name="P_Z_4_R_LIBELLES_SOUS_OPERATIONS_7" localSheetId="11">#REF!</definedName>
    <definedName name="P_Z_4_R_LIBELLES_SOUS_OPERATIONS_7">#REF!</definedName>
    <definedName name="P_Z_4_R_LIBELLES_SOUS_OPERATIONS_8" localSheetId="6">#REF!</definedName>
    <definedName name="P_Z_4_R_LIBELLES_SOUS_OPERATIONS_8" localSheetId="9">#REF!</definedName>
    <definedName name="P_Z_4_R_LIBELLES_SOUS_OPERATIONS_8" localSheetId="11">#REF!</definedName>
    <definedName name="P_Z_4_R_LIBELLES_SOUS_OPERATIONS_8">#REF!</definedName>
    <definedName name="P_Z_4_R_LIBELLES_SOUS_OPERATIONS_9" localSheetId="6">#REF!</definedName>
    <definedName name="P_Z_4_R_LIBELLES_SOUS_OPERATIONS_9" localSheetId="9">#REF!</definedName>
    <definedName name="P_Z_4_R_LIBELLES_SOUS_OPERATIONS_9" localSheetId="11">#REF!</definedName>
    <definedName name="P_Z_4_R_LIBELLES_SOUS_OPERATIONS_9">#REF!</definedName>
    <definedName name="P_Z_4_R_LIBELLES_UNITES" localSheetId="6">#REF!</definedName>
    <definedName name="P_Z_4_R_LIBELLES_UNITES" localSheetId="9">#REF!</definedName>
    <definedName name="P_Z_4_R_LIBELLES_UNITES" localSheetId="11">#REF!</definedName>
    <definedName name="P_Z_4_R_LIBELLES_UNITES">#REF!</definedName>
    <definedName name="P_Z_4_R_LIBELLES_UNITES_1" localSheetId="6">#REF!</definedName>
    <definedName name="P_Z_4_R_LIBELLES_UNITES_1" localSheetId="9">#REF!</definedName>
    <definedName name="P_Z_4_R_LIBELLES_UNITES_1" localSheetId="11">#REF!</definedName>
    <definedName name="P_Z_4_R_LIBELLES_UNITES_1">#REF!</definedName>
    <definedName name="P_Z_4_R_LIBELLES_UNITES_10" localSheetId="6">#REF!</definedName>
    <definedName name="P_Z_4_R_LIBELLES_UNITES_10" localSheetId="9">#REF!</definedName>
    <definedName name="P_Z_4_R_LIBELLES_UNITES_10" localSheetId="11">#REF!</definedName>
    <definedName name="P_Z_4_R_LIBELLES_UNITES_10">#REF!</definedName>
    <definedName name="P_Z_4_R_LIBELLES_UNITES_11" localSheetId="6">#REF!</definedName>
    <definedName name="P_Z_4_R_LIBELLES_UNITES_11" localSheetId="9">#REF!</definedName>
    <definedName name="P_Z_4_R_LIBELLES_UNITES_11" localSheetId="11">#REF!</definedName>
    <definedName name="P_Z_4_R_LIBELLES_UNITES_11">#REF!</definedName>
    <definedName name="P_Z_4_R_LIBELLES_UNITES_12" localSheetId="6">#REF!</definedName>
    <definedName name="P_Z_4_R_LIBELLES_UNITES_12" localSheetId="9">#REF!</definedName>
    <definedName name="P_Z_4_R_LIBELLES_UNITES_12" localSheetId="11">#REF!</definedName>
    <definedName name="P_Z_4_R_LIBELLES_UNITES_12">#REF!</definedName>
    <definedName name="P_Z_4_R_LIBELLES_UNITES_13" localSheetId="6">#REF!</definedName>
    <definedName name="P_Z_4_R_LIBELLES_UNITES_13" localSheetId="9">#REF!</definedName>
    <definedName name="P_Z_4_R_LIBELLES_UNITES_13" localSheetId="11">#REF!</definedName>
    <definedName name="P_Z_4_R_LIBELLES_UNITES_13">#REF!</definedName>
    <definedName name="P_Z_4_R_LIBELLES_UNITES_14" localSheetId="6">#REF!</definedName>
    <definedName name="P_Z_4_R_LIBELLES_UNITES_14" localSheetId="9">#REF!</definedName>
    <definedName name="P_Z_4_R_LIBELLES_UNITES_14" localSheetId="11">#REF!</definedName>
    <definedName name="P_Z_4_R_LIBELLES_UNITES_14">#REF!</definedName>
    <definedName name="P_Z_4_R_LIBELLES_UNITES_15" localSheetId="6">#REF!</definedName>
    <definedName name="P_Z_4_R_LIBELLES_UNITES_15" localSheetId="9">#REF!</definedName>
    <definedName name="P_Z_4_R_LIBELLES_UNITES_15" localSheetId="11">#REF!</definedName>
    <definedName name="P_Z_4_R_LIBELLES_UNITES_15">#REF!</definedName>
    <definedName name="P_Z_4_R_LIBELLES_UNITES_16" localSheetId="6">#REF!</definedName>
    <definedName name="P_Z_4_R_LIBELLES_UNITES_16" localSheetId="9">#REF!</definedName>
    <definedName name="P_Z_4_R_LIBELLES_UNITES_16" localSheetId="11">#REF!</definedName>
    <definedName name="P_Z_4_R_LIBELLES_UNITES_16">#REF!</definedName>
    <definedName name="P_Z_4_R_LIBELLES_UNITES_17" localSheetId="6">#REF!</definedName>
    <definedName name="P_Z_4_R_LIBELLES_UNITES_17" localSheetId="9">#REF!</definedName>
    <definedName name="P_Z_4_R_LIBELLES_UNITES_17" localSheetId="11">#REF!</definedName>
    <definedName name="P_Z_4_R_LIBELLES_UNITES_17">#REF!</definedName>
    <definedName name="P_Z_4_R_LIBELLES_UNITES_18" localSheetId="6">#REF!</definedName>
    <definedName name="P_Z_4_R_LIBELLES_UNITES_18" localSheetId="9">#REF!</definedName>
    <definedName name="P_Z_4_R_LIBELLES_UNITES_18" localSheetId="11">#REF!</definedName>
    <definedName name="P_Z_4_R_LIBELLES_UNITES_18">#REF!</definedName>
    <definedName name="P_Z_4_R_LIBELLES_UNITES_19" localSheetId="6">#REF!</definedName>
    <definedName name="P_Z_4_R_LIBELLES_UNITES_19" localSheetId="9">#REF!</definedName>
    <definedName name="P_Z_4_R_LIBELLES_UNITES_19" localSheetId="11">#REF!</definedName>
    <definedName name="P_Z_4_R_LIBELLES_UNITES_19">#REF!</definedName>
    <definedName name="P_Z_4_R_LIBELLES_UNITES_2" localSheetId="6">#REF!</definedName>
    <definedName name="P_Z_4_R_LIBELLES_UNITES_2" localSheetId="9">#REF!</definedName>
    <definedName name="P_Z_4_R_LIBELLES_UNITES_2" localSheetId="11">#REF!</definedName>
    <definedName name="P_Z_4_R_LIBELLES_UNITES_2">#REF!</definedName>
    <definedName name="P_Z_4_R_LIBELLES_UNITES_20" localSheetId="6">#REF!</definedName>
    <definedName name="P_Z_4_R_LIBELLES_UNITES_20" localSheetId="9">#REF!</definedName>
    <definedName name="P_Z_4_R_LIBELLES_UNITES_20" localSheetId="11">#REF!</definedName>
    <definedName name="P_Z_4_R_LIBELLES_UNITES_20">#REF!</definedName>
    <definedName name="P_Z_4_R_LIBELLES_UNITES_3" localSheetId="6">#REF!</definedName>
    <definedName name="P_Z_4_R_LIBELLES_UNITES_3" localSheetId="9">#REF!</definedName>
    <definedName name="P_Z_4_R_LIBELLES_UNITES_3" localSheetId="11">#REF!</definedName>
    <definedName name="P_Z_4_R_LIBELLES_UNITES_3">#REF!</definedName>
    <definedName name="P_Z_4_R_LIBELLES_UNITES_4" localSheetId="6">#REF!</definedName>
    <definedName name="P_Z_4_R_LIBELLES_UNITES_4" localSheetId="9">#REF!</definedName>
    <definedName name="P_Z_4_R_LIBELLES_UNITES_4" localSheetId="11">#REF!</definedName>
    <definedName name="P_Z_4_R_LIBELLES_UNITES_4">#REF!</definedName>
    <definedName name="P_Z_4_R_LIBELLES_UNITES_5" localSheetId="6">#REF!</definedName>
    <definedName name="P_Z_4_R_LIBELLES_UNITES_5" localSheetId="9">#REF!</definedName>
    <definedName name="P_Z_4_R_LIBELLES_UNITES_5" localSheetId="11">#REF!</definedName>
    <definedName name="P_Z_4_R_LIBELLES_UNITES_5">#REF!</definedName>
    <definedName name="P_Z_4_R_LIBELLES_UNITES_6" localSheetId="6">#REF!</definedName>
    <definedName name="P_Z_4_R_LIBELLES_UNITES_6" localSheetId="9">#REF!</definedName>
    <definedName name="P_Z_4_R_LIBELLES_UNITES_6" localSheetId="11">#REF!</definedName>
    <definedName name="P_Z_4_R_LIBELLES_UNITES_6">#REF!</definedName>
    <definedName name="P_Z_4_R_LIBELLES_UNITES_7" localSheetId="6">#REF!</definedName>
    <definedName name="P_Z_4_R_LIBELLES_UNITES_7" localSheetId="9">#REF!</definedName>
    <definedName name="P_Z_4_R_LIBELLES_UNITES_7" localSheetId="11">#REF!</definedName>
    <definedName name="P_Z_4_R_LIBELLES_UNITES_7">#REF!</definedName>
    <definedName name="P_Z_4_R_LIBELLES_UNITES_8" localSheetId="6">#REF!</definedName>
    <definedName name="P_Z_4_R_LIBELLES_UNITES_8" localSheetId="9">#REF!</definedName>
    <definedName name="P_Z_4_R_LIBELLES_UNITES_8" localSheetId="11">#REF!</definedName>
    <definedName name="P_Z_4_R_LIBELLES_UNITES_8">#REF!</definedName>
    <definedName name="P_Z_4_R_LIBELLES_UNITES_9" localSheetId="6">#REF!</definedName>
    <definedName name="P_Z_4_R_LIBELLES_UNITES_9" localSheetId="9">#REF!</definedName>
    <definedName name="P_Z_4_R_LIBELLES_UNITES_9" localSheetId="11">#REF!</definedName>
    <definedName name="P_Z_4_R_LIBELLES_UNITES_9">#REF!</definedName>
    <definedName name="P_Z_8_B_COLONNE_BAREME" localSheetId="6">#REF!</definedName>
    <definedName name="P_Z_8_B_COLONNE_BAREME" localSheetId="9">#REF!</definedName>
    <definedName name="P_Z_8_B_COLONNE_BAREME" localSheetId="11">#REF!</definedName>
    <definedName name="P_Z_8_B_COLONNE_BAREME">#REF!</definedName>
    <definedName name="P_Z_8_B_COLONNE_BAREME_INDICATION" localSheetId="6">#REF!</definedName>
    <definedName name="P_Z_8_B_COLONNE_BAREME_INDICATION" localSheetId="9">#REF!</definedName>
    <definedName name="P_Z_8_B_COLONNE_BAREME_INDICATION" localSheetId="11">#REF!</definedName>
    <definedName name="P_Z_8_B_COLONNE_BAREME_INDICATION">#REF!</definedName>
    <definedName name="P_Z_8_B_COLONNE_COMMENTAIRE" localSheetId="6">#REF!</definedName>
    <definedName name="P_Z_8_B_COLONNE_COMMENTAIRE" localSheetId="9">#REF!</definedName>
    <definedName name="P_Z_8_B_COLONNE_COMMENTAIRE" localSheetId="11">#REF!</definedName>
    <definedName name="P_Z_8_B_COLONNE_COMMENTAIRE">#REF!</definedName>
    <definedName name="P_Z_8_B_COLONNE_COMMENTAIRE_ACTIVE" localSheetId="6">#REF!</definedName>
    <definedName name="P_Z_8_B_COLONNE_COMMENTAIRE_ACTIVE" localSheetId="9">#REF!</definedName>
    <definedName name="P_Z_8_B_COLONNE_COMMENTAIRE_ACTIVE" localSheetId="11">#REF!</definedName>
    <definedName name="P_Z_8_B_COLONNE_COMMENTAIRE_ACTIVE">#REF!</definedName>
    <definedName name="P_Z_8_B_COLONNE_COMMENTAIRE_INDICATION" localSheetId="6">#REF!</definedName>
    <definedName name="P_Z_8_B_COLONNE_COMMENTAIRE_INDICATION" localSheetId="9">#REF!</definedName>
    <definedName name="P_Z_8_B_COLONNE_COMMENTAIRE_INDICATION" localSheetId="11">#REF!</definedName>
    <definedName name="P_Z_8_B_COLONNE_COMMENTAIRE_INDICATION">#REF!</definedName>
    <definedName name="P_Z_8_B_COLONNE_COMMENTAIRE_OBLIGATOIRE" localSheetId="6">#REF!</definedName>
    <definedName name="P_Z_8_B_COLONNE_COMMENTAIRE_OBLIGATOIRE" localSheetId="9">#REF!</definedName>
    <definedName name="P_Z_8_B_COLONNE_COMMENTAIRE_OBLIGATOIRE" localSheetId="11">#REF!</definedName>
    <definedName name="P_Z_8_B_COLONNE_COMMENTAIRE_OBLIGATOIRE">#REF!</definedName>
    <definedName name="P_Z_8_B_COLONNE_COMMENTAIRE_SI_LIBELLE_STANDARD" localSheetId="6">#REF!</definedName>
    <definedName name="P_Z_8_B_COLONNE_COMMENTAIRE_SI_LIBELLE_STANDARD" localSheetId="9">#REF!</definedName>
    <definedName name="P_Z_8_B_COLONNE_COMMENTAIRE_SI_LIBELLE_STANDARD" localSheetId="11">#REF!</definedName>
    <definedName name="P_Z_8_B_COLONNE_COMMENTAIRE_SI_LIBELLE_STANDARD">#REF!</definedName>
    <definedName name="P_Z_8_B_COLONNE_DESCRIPTION" localSheetId="6">#REF!</definedName>
    <definedName name="P_Z_8_B_COLONNE_DESCRIPTION" localSheetId="9">#REF!</definedName>
    <definedName name="P_Z_8_B_COLONNE_DESCRIPTION" localSheetId="11">#REF!</definedName>
    <definedName name="P_Z_8_B_COLONNE_DESCRIPTION">#REF!</definedName>
    <definedName name="P_Z_8_B_COLONNE_DESCRIPTION_INDICATION" localSheetId="6">#REF!</definedName>
    <definedName name="P_Z_8_B_COLONNE_DESCRIPTION_INDICATION" localSheetId="9">#REF!</definedName>
    <definedName name="P_Z_8_B_COLONNE_DESCRIPTION_INDICATION" localSheetId="11">#REF!</definedName>
    <definedName name="P_Z_8_B_COLONNE_DESCRIPTION_INDICATION">#REF!</definedName>
    <definedName name="P_Z_8_B_COLONNE_JUSTIFICATIF" localSheetId="6">#REF!</definedName>
    <definedName name="P_Z_8_B_COLONNE_JUSTIFICATIF" localSheetId="9">#REF!</definedName>
    <definedName name="P_Z_8_B_COLONNE_JUSTIFICATIF" localSheetId="11">#REF!</definedName>
    <definedName name="P_Z_8_B_COLONNE_JUSTIFICATIF">#REF!</definedName>
    <definedName name="P_Z_8_B_COLONNE_JUSTIFICATIF_ACTIVE" localSheetId="6">#REF!</definedName>
    <definedName name="P_Z_8_B_COLONNE_JUSTIFICATIF_ACTIVE" localSheetId="9">#REF!</definedName>
    <definedName name="P_Z_8_B_COLONNE_JUSTIFICATIF_ACTIVE" localSheetId="11">#REF!</definedName>
    <definedName name="P_Z_8_B_COLONNE_JUSTIFICATIF_ACTIVE">#REF!</definedName>
    <definedName name="P_Z_8_B_COLONNE_JUSTIFICATIF_INDICATION" localSheetId="6">#REF!</definedName>
    <definedName name="P_Z_8_B_COLONNE_JUSTIFICATIF_INDICATION" localSheetId="9">#REF!</definedName>
    <definedName name="P_Z_8_B_COLONNE_JUSTIFICATIF_INDICATION" localSheetId="11">#REF!</definedName>
    <definedName name="P_Z_8_B_COLONNE_JUSTIFICATIF_INDICATION">#REF!</definedName>
    <definedName name="P_Z_8_B_COLONNE_JUSTIFICATIF_OBLIGATOIRE" localSheetId="6">#REF!</definedName>
    <definedName name="P_Z_8_B_COLONNE_JUSTIFICATIF_OBLIGATOIRE" localSheetId="9">#REF!</definedName>
    <definedName name="P_Z_8_B_COLONNE_JUSTIFICATIF_OBLIGATOIRE" localSheetId="11">#REF!</definedName>
    <definedName name="P_Z_8_B_COLONNE_JUSTIFICATIF_OBLIGATOIRE">#REF!</definedName>
    <definedName name="P_Z_8_B_COLONNE_MOTIFS_INELIGIBILITE_LIBELLE_STANDARD" localSheetId="6">#REF!</definedName>
    <definedName name="P_Z_8_B_COLONNE_MOTIFS_INELIGIBILITE_LIBELLE_STANDARD" localSheetId="9">#REF!</definedName>
    <definedName name="P_Z_8_B_COLONNE_MOTIFS_INELIGIBILITE_LIBELLE_STANDARD" localSheetId="11">#REF!</definedName>
    <definedName name="P_Z_8_B_COLONNE_MOTIFS_INELIGIBILITE_LIBELLE_STANDARD">#REF!</definedName>
    <definedName name="P_Z_8_B_COLONNE_MT_ELIGIBLE_LIBELLE_STANDARD" localSheetId="6">#REF!</definedName>
    <definedName name="P_Z_8_B_COLONNE_MT_ELIGIBLE_LIBELLE_STANDARD" localSheetId="9">#REF!</definedName>
    <definedName name="P_Z_8_B_COLONNE_MT_ELIGIBLE_LIBELLE_STANDARD" localSheetId="11">#REF!</definedName>
    <definedName name="P_Z_8_B_COLONNE_MT_ELIGIBLE_LIBELLE_STANDARD">#REF!</definedName>
    <definedName name="P_Z_8_B_COLONNE_MT_MAX_ACTIVE" localSheetId="6">#REF!</definedName>
    <definedName name="P_Z_8_B_COLONNE_MT_MAX_ACTIVE" localSheetId="9">#REF!</definedName>
    <definedName name="P_Z_8_B_COLONNE_MT_MAX_ACTIVE" localSheetId="11">#REF!</definedName>
    <definedName name="P_Z_8_B_COLONNE_MT_MAX_ACTIVE">#REF!</definedName>
    <definedName name="P_Z_8_B_COLONNE_MT_MAX_LIBELLE_STANDARD" localSheetId="6">#REF!</definedName>
    <definedName name="P_Z_8_B_COLONNE_MT_MAX_LIBELLE_STANDARD" localSheetId="9">#REF!</definedName>
    <definedName name="P_Z_8_B_COLONNE_MT_MAX_LIBELLE_STANDARD" localSheetId="11">#REF!</definedName>
    <definedName name="P_Z_8_B_COLONNE_MT_MAX_LIBELLE_STANDARD">#REF!</definedName>
    <definedName name="P_Z_8_B_COLONNE_MT_PRESENTE" localSheetId="6">#REF!</definedName>
    <definedName name="P_Z_8_B_COLONNE_MT_PRESENTE" localSheetId="9">#REF!</definedName>
    <definedName name="P_Z_8_B_COLONNE_MT_PRESENTE" localSheetId="11">#REF!</definedName>
    <definedName name="P_Z_8_B_COLONNE_MT_PRESENTE">#REF!</definedName>
    <definedName name="P_Z_8_B_COLONNE_MT_PRESENTE_INDICATION" localSheetId="6">#REF!</definedName>
    <definedName name="P_Z_8_B_COLONNE_MT_PRESENTE_INDICATION" localSheetId="9">#REF!</definedName>
    <definedName name="P_Z_8_B_COLONNE_MT_PRESENTE_INDICATION" localSheetId="11">#REF!</definedName>
    <definedName name="P_Z_8_B_COLONNE_MT_PRESENTE_INDICATION">#REF!</definedName>
    <definedName name="P_Z_8_B_COLONNE_MT_RAISONNABLE_LIBELLE_STANDARD" localSheetId="6">#REF!</definedName>
    <definedName name="P_Z_8_B_COLONNE_MT_RAISONNABLE_LIBELLE_STANDARD" localSheetId="9">#REF!</definedName>
    <definedName name="P_Z_8_B_COLONNE_MT_RAISONNABLE_LIBELLE_STANDARD" localSheetId="11">#REF!</definedName>
    <definedName name="P_Z_8_B_COLONNE_MT_RAISONNABLE_LIBELLE_STANDARD">#REF!</definedName>
    <definedName name="P_Z_8_B_COLONNE_POSTE" localSheetId="6">#REF!</definedName>
    <definedName name="P_Z_8_B_COLONNE_POSTE" localSheetId="9">#REF!</definedName>
    <definedName name="P_Z_8_B_COLONNE_POSTE" localSheetId="11">#REF!</definedName>
    <definedName name="P_Z_8_B_COLONNE_POSTE">#REF!</definedName>
    <definedName name="P_Z_8_B_COLONNE_POSTE_INDICATION" localSheetId="6">#REF!</definedName>
    <definedName name="P_Z_8_B_COLONNE_POSTE_INDICATION" localSheetId="9">#REF!</definedName>
    <definedName name="P_Z_8_B_COLONNE_POSTE_INDICATION" localSheetId="11">#REF!</definedName>
    <definedName name="P_Z_8_B_COLONNE_POSTE_INDICATION">#REF!</definedName>
    <definedName name="P_Z_8_B_COLONNE_QT_ELIGIBLE_LIBELLE_STANDARD" localSheetId="6">#REF!</definedName>
    <definedName name="P_Z_8_B_COLONNE_QT_ELIGIBLE_LIBELLE_STANDARD" localSheetId="9">#REF!</definedName>
    <definedName name="P_Z_8_B_COLONNE_QT_ELIGIBLE_LIBELLE_STANDARD" localSheetId="11">#REF!</definedName>
    <definedName name="P_Z_8_B_COLONNE_QT_ELIGIBLE_LIBELLE_STANDARD">#REF!</definedName>
    <definedName name="P_Z_8_B_COLONNE_QT_RAISONNABLE_LIBELLE_STANDARD" localSheetId="6">#REF!</definedName>
    <definedName name="P_Z_8_B_COLONNE_QT_RAISONNABLE_LIBELLE_STANDARD" localSheetId="9">#REF!</definedName>
    <definedName name="P_Z_8_B_COLONNE_QT_RAISONNABLE_LIBELLE_STANDARD" localSheetId="11">#REF!</definedName>
    <definedName name="P_Z_8_B_COLONNE_QT_RAISONNABLE_LIBELLE_STANDARD">#REF!</definedName>
    <definedName name="P_Z_8_B_COLONNE_QUANTITE" localSheetId="6">#REF!</definedName>
    <definedName name="P_Z_8_B_COLONNE_QUANTITE" localSheetId="9">#REF!</definedName>
    <definedName name="P_Z_8_B_COLONNE_QUANTITE" localSheetId="11">#REF!</definedName>
    <definedName name="P_Z_8_B_COLONNE_QUANTITE">#REF!</definedName>
    <definedName name="P_Z_8_B_COLONNE_QUANTITE_INDICATION" localSheetId="6">#REF!</definedName>
    <definedName name="P_Z_8_B_COLONNE_QUANTITE_INDICATION" localSheetId="9">#REF!</definedName>
    <definedName name="P_Z_8_B_COLONNE_QUANTITE_INDICATION" localSheetId="11">#REF!</definedName>
    <definedName name="P_Z_8_B_COLONNE_QUANTITE_INDICATION">#REF!</definedName>
    <definedName name="P_Z_8_B_COLONNE_SOUS_OPERATION" localSheetId="6">#REF!</definedName>
    <definedName name="P_Z_8_B_COLONNE_SOUS_OPERATION" localSheetId="9">#REF!</definedName>
    <definedName name="P_Z_8_B_COLONNE_SOUS_OPERATION" localSheetId="11">#REF!</definedName>
    <definedName name="P_Z_8_B_COLONNE_SOUS_OPERATION">#REF!</definedName>
    <definedName name="P_Z_8_B_COLONNE_SOUS_OPERATION_INDICATION" localSheetId="6">#REF!</definedName>
    <definedName name="P_Z_8_B_COLONNE_SOUS_OPERATION_INDICATION" localSheetId="9">#REF!</definedName>
    <definedName name="P_Z_8_B_COLONNE_SOUS_OPERATION_INDICATION" localSheetId="11">#REF!</definedName>
    <definedName name="P_Z_8_B_COLONNE_SOUS_OPERATION_INDICATION">#REF!</definedName>
    <definedName name="P_Z_8_B_COLONNE_UNITE" localSheetId="6">#REF!</definedName>
    <definedName name="P_Z_8_B_COLONNE_UNITE" localSheetId="9">#REF!</definedName>
    <definedName name="P_Z_8_B_COLONNE_UNITE" localSheetId="11">#REF!</definedName>
    <definedName name="P_Z_8_B_COLONNE_UNITE">#REF!</definedName>
    <definedName name="P_Z_8_B_COLONNE_UNITE_INDICATION" localSheetId="6">#REF!</definedName>
    <definedName name="P_Z_8_B_COLONNE_UNITE_INDICATION" localSheetId="9">#REF!</definedName>
    <definedName name="P_Z_8_B_COLONNE_UNITE_INDICATION" localSheetId="11">#REF!</definedName>
    <definedName name="P_Z_8_B_COLONNE_UNITE_INDICATION">#REF!</definedName>
    <definedName name="P_Z_8_B_COLONNE_VALEUR_BAREME" localSheetId="6">#REF!</definedName>
    <definedName name="P_Z_8_B_COLONNE_VALEUR_BAREME" localSheetId="9">#REF!</definedName>
    <definedName name="P_Z_8_B_COLONNE_VALEUR_BAREME" localSheetId="11">#REF!</definedName>
    <definedName name="P_Z_8_B_COLONNE_VALEUR_BAREME">#REF!</definedName>
    <definedName name="P_Z_8_B_COLONNE_VALEUR_BAREME_INDICATION" localSheetId="6">#REF!</definedName>
    <definedName name="P_Z_8_B_COLONNE_VALEUR_BAREME_INDICATION" localSheetId="9">#REF!</definedName>
    <definedName name="P_Z_8_B_COLONNE_VALEUR_BAREME_INDICATION" localSheetId="11">#REF!</definedName>
    <definedName name="P_Z_8_B_COLONNE_VALEUR_BAREME_INDICATION">#REF!</definedName>
    <definedName name="P_Z_8_B_EXEMPLE_UTILISATION" localSheetId="6">#REF!</definedName>
    <definedName name="P_Z_8_B_EXEMPLE_UTILISATION" localSheetId="9">#REF!</definedName>
    <definedName name="P_Z_8_B_EXEMPLE_UTILISATION" localSheetId="11">#REF!</definedName>
    <definedName name="P_Z_8_B_EXEMPLE_UTILISATION">#REF!</definedName>
    <definedName name="P_Z_8_B_INTITULE_DEPENSES_BAREMES_STANDARD" localSheetId="6">#REF!</definedName>
    <definedName name="P_Z_8_B_INTITULE_DEPENSES_BAREMES_STANDARD" localSheetId="9">#REF!</definedName>
    <definedName name="P_Z_8_B_INTITULE_DEPENSES_BAREMES_STANDARD" localSheetId="11">#REF!</definedName>
    <definedName name="P_Z_8_B_INTITULE_DEPENSES_BAREMES_STANDARD">#REF!</definedName>
    <definedName name="P_Z_8_B_UFD" localSheetId="6">#REF!</definedName>
    <definedName name="P_Z_8_B_UFD" localSheetId="9">#REF!</definedName>
    <definedName name="P_Z_8_B_UFD" localSheetId="11">#REF!</definedName>
    <definedName name="P_Z_8_B_UFD">#REF!</definedName>
    <definedName name="P_Z_8_B_ULD" localSheetId="6">#REF!</definedName>
    <definedName name="P_Z_8_B_ULD" localSheetId="9">#REF!</definedName>
    <definedName name="P_Z_8_B_ULD" localSheetId="11">#REF!</definedName>
    <definedName name="P_Z_8_B_ULD">#REF!</definedName>
    <definedName name="P_Z_8_B_UTILISATION_FILTRE_POSTES" localSheetId="6">#REF!</definedName>
    <definedName name="P_Z_8_B_UTILISATION_FILTRE_POSTES" localSheetId="9">#REF!</definedName>
    <definedName name="P_Z_8_B_UTILISATION_FILTRE_POSTES" localSheetId="11">#REF!</definedName>
    <definedName name="P_Z_8_B_UTILISATION_FILTRE_POSTES">#REF!</definedName>
    <definedName name="P_Z_8_B_UTILISATION_FILTRE_SOUS_OPERATIONS" localSheetId="6">#REF!</definedName>
    <definedName name="P_Z_8_B_UTILISATION_FILTRE_SOUS_OPERATIONS" localSheetId="9">#REF!</definedName>
    <definedName name="P_Z_8_B_UTILISATION_FILTRE_SOUS_OPERATIONS" localSheetId="11">#REF!</definedName>
    <definedName name="P_Z_8_B_UTILISATION_FILTRE_SOUS_OPERATIONS">#REF!</definedName>
    <definedName name="P_Z_8_N_COLONNE_BAREME_INDICATION_SPECIFIQUE" localSheetId="6">#REF!</definedName>
    <definedName name="P_Z_8_N_COLONNE_BAREME_INDICATION_SPECIFIQUE" localSheetId="9">#REF!</definedName>
    <definedName name="P_Z_8_N_COLONNE_BAREME_INDICATION_SPECIFIQUE" localSheetId="11">#REF!</definedName>
    <definedName name="P_Z_8_N_COLONNE_BAREME_INDICATION_SPECIFIQUE">#REF!</definedName>
    <definedName name="P_Z_8_N_COLONNE_BAREME_INDICATION_STANDARD" localSheetId="6">#REF!</definedName>
    <definedName name="P_Z_8_N_COLONNE_BAREME_INDICATION_STANDARD" localSheetId="9">#REF!</definedName>
    <definedName name="P_Z_8_N_COLONNE_BAREME_INDICATION_STANDARD" localSheetId="11">#REF!</definedName>
    <definedName name="P_Z_8_N_COLONNE_BAREME_INDICATION_STANDARD">#REF!</definedName>
    <definedName name="P_Z_8_N_COLONNE_BAREME_SPECIFIQUE" localSheetId="6">#REF!</definedName>
    <definedName name="P_Z_8_N_COLONNE_BAREME_SPECIFIQUE" localSheetId="9">#REF!</definedName>
    <definedName name="P_Z_8_N_COLONNE_BAREME_SPECIFIQUE" localSheetId="11">#REF!</definedName>
    <definedName name="P_Z_8_N_COLONNE_BAREME_SPECIFIQUE">#REF!</definedName>
    <definedName name="P_Z_8_N_COLONNE_BAREME_STANDARD" localSheetId="6">#REF!</definedName>
    <definedName name="P_Z_8_N_COLONNE_BAREME_STANDARD" localSheetId="9">#REF!</definedName>
    <definedName name="P_Z_8_N_COLONNE_BAREME_STANDARD" localSheetId="11">#REF!</definedName>
    <definedName name="P_Z_8_N_COLONNE_BAREME_STANDARD">#REF!</definedName>
    <definedName name="P_Z_8_N_COLONNE_COMMENTAIRE_INDICATION_SPECIFIQUE" localSheetId="6">#REF!</definedName>
    <definedName name="P_Z_8_N_COLONNE_COMMENTAIRE_INDICATION_SPECIFIQUE" localSheetId="9">#REF!</definedName>
    <definedName name="P_Z_8_N_COLONNE_COMMENTAIRE_INDICATION_SPECIFIQUE" localSheetId="11">#REF!</definedName>
    <definedName name="P_Z_8_N_COLONNE_COMMENTAIRE_INDICATION_SPECIFIQUE">#REF!</definedName>
    <definedName name="P_Z_8_N_COLONNE_COMMENTAIRE_INDICATION_STANDARD" localSheetId="6">#REF!</definedName>
    <definedName name="P_Z_8_N_COLONNE_COMMENTAIRE_INDICATION_STANDARD" localSheetId="9">#REF!</definedName>
    <definedName name="P_Z_8_N_COLONNE_COMMENTAIRE_INDICATION_STANDARD" localSheetId="11">#REF!</definedName>
    <definedName name="P_Z_8_N_COLONNE_COMMENTAIRE_INDICATION_STANDARD">#REF!</definedName>
    <definedName name="P_Z_8_N_COLONNE_COMMENTAIRE_SI_LIBELLE_DEFAUT" localSheetId="6">#REF!</definedName>
    <definedName name="P_Z_8_N_COLONNE_COMMENTAIRE_SI_LIBELLE_DEFAUT" localSheetId="9">#REF!</definedName>
    <definedName name="P_Z_8_N_COLONNE_COMMENTAIRE_SI_LIBELLE_DEFAUT" localSheetId="11">#REF!</definedName>
    <definedName name="P_Z_8_N_COLONNE_COMMENTAIRE_SI_LIBELLE_DEFAUT">#REF!</definedName>
    <definedName name="P_Z_8_N_COLONNE_COMMENTAIRE_SI_LIBELLE_SPECIFIQUE" localSheetId="6">#REF!</definedName>
    <definedName name="P_Z_8_N_COLONNE_COMMENTAIRE_SI_LIBELLE_SPECIFIQUE" localSheetId="9">#REF!</definedName>
    <definedName name="P_Z_8_N_COLONNE_COMMENTAIRE_SI_LIBELLE_SPECIFIQUE" localSheetId="11">#REF!</definedName>
    <definedName name="P_Z_8_N_COLONNE_COMMENTAIRE_SI_LIBELLE_SPECIFIQUE">#REF!</definedName>
    <definedName name="P_Z_8_N_COLONNE_COMMENTAIRE_SPECIFIQUE" localSheetId="6">#REF!</definedName>
    <definedName name="P_Z_8_N_COLONNE_COMMENTAIRE_SPECIFIQUE" localSheetId="9">#REF!</definedName>
    <definedName name="P_Z_8_N_COLONNE_COMMENTAIRE_SPECIFIQUE" localSheetId="11">#REF!</definedName>
    <definedName name="P_Z_8_N_COLONNE_COMMENTAIRE_SPECIFIQUE">#REF!</definedName>
    <definedName name="P_Z_8_N_COLONNE_COMMENTAIRE_STANDARD" localSheetId="6">#REF!</definedName>
    <definedName name="P_Z_8_N_COLONNE_COMMENTAIRE_STANDARD" localSheetId="9">#REF!</definedName>
    <definedName name="P_Z_8_N_COLONNE_COMMENTAIRE_STANDARD" localSheetId="11">#REF!</definedName>
    <definedName name="P_Z_8_N_COLONNE_COMMENTAIRE_STANDARD">#REF!</definedName>
    <definedName name="P_Z_8_N_COLONNE_DESCRIPTION_INDICATION_SPECIFIQUE" localSheetId="6">#REF!</definedName>
    <definedName name="P_Z_8_N_COLONNE_DESCRIPTION_INDICATION_SPECIFIQUE" localSheetId="9">#REF!</definedName>
    <definedName name="P_Z_8_N_COLONNE_DESCRIPTION_INDICATION_SPECIFIQUE" localSheetId="11">#REF!</definedName>
    <definedName name="P_Z_8_N_COLONNE_DESCRIPTION_INDICATION_SPECIFIQUE">#REF!</definedName>
    <definedName name="P_Z_8_N_COLONNE_DESCRIPTION_INDICATION_STANDARD" localSheetId="6">#REF!</definedName>
    <definedName name="P_Z_8_N_COLONNE_DESCRIPTION_INDICATION_STANDARD" localSheetId="9">#REF!</definedName>
    <definedName name="P_Z_8_N_COLONNE_DESCRIPTION_INDICATION_STANDARD" localSheetId="11">#REF!</definedName>
    <definedName name="P_Z_8_N_COLONNE_DESCRIPTION_INDICATION_STANDARD">#REF!</definedName>
    <definedName name="P_Z_8_N_COLONNE_DESCRIPTION_SPECIFIQUE" localSheetId="6">#REF!</definedName>
    <definedName name="P_Z_8_N_COLONNE_DESCRIPTION_SPECIFIQUE" localSheetId="9">#REF!</definedName>
    <definedName name="P_Z_8_N_COLONNE_DESCRIPTION_SPECIFIQUE" localSheetId="11">#REF!</definedName>
    <definedName name="P_Z_8_N_COLONNE_DESCRIPTION_SPECIFIQUE">#REF!</definedName>
    <definedName name="P_Z_8_N_COLONNE_DESCRIPTION_STANDARD" localSheetId="6">#REF!</definedName>
    <definedName name="P_Z_8_N_COLONNE_DESCRIPTION_STANDARD" localSheetId="9">#REF!</definedName>
    <definedName name="P_Z_8_N_COLONNE_DESCRIPTION_STANDARD" localSheetId="11">#REF!</definedName>
    <definedName name="P_Z_8_N_COLONNE_DESCRIPTION_STANDARD">#REF!</definedName>
    <definedName name="P_Z_8_N_COLONNE_JUSTIFICATIF_INDICATION_SPECIFIQUE" localSheetId="6">#REF!</definedName>
    <definedName name="P_Z_8_N_COLONNE_JUSTIFICATIF_INDICATION_SPECIFIQUE" localSheetId="9">#REF!</definedName>
    <definedName name="P_Z_8_N_COLONNE_JUSTIFICATIF_INDICATION_SPECIFIQUE" localSheetId="11">#REF!</definedName>
    <definedName name="P_Z_8_N_COLONNE_JUSTIFICATIF_INDICATION_SPECIFIQUE">#REF!</definedName>
    <definedName name="P_Z_8_N_COLONNE_JUSTIFICATIF_INDICATION_STANDARD" localSheetId="6">#REF!</definedName>
    <definedName name="P_Z_8_N_COLONNE_JUSTIFICATIF_INDICATION_STANDARD" localSheetId="9">#REF!</definedName>
    <definedName name="P_Z_8_N_COLONNE_JUSTIFICATIF_INDICATION_STANDARD" localSheetId="11">#REF!</definedName>
    <definedName name="P_Z_8_N_COLONNE_JUSTIFICATIF_INDICATION_STANDARD">#REF!</definedName>
    <definedName name="P_Z_8_N_COLONNE_JUSTIFICATIF_SPECIFIQUE" localSheetId="6">#REF!</definedName>
    <definedName name="P_Z_8_N_COLONNE_JUSTIFICATIF_SPECIFIQUE" localSheetId="9">#REF!</definedName>
    <definedName name="P_Z_8_N_COLONNE_JUSTIFICATIF_SPECIFIQUE" localSheetId="11">#REF!</definedName>
    <definedName name="P_Z_8_N_COLONNE_JUSTIFICATIF_SPECIFIQUE">#REF!</definedName>
    <definedName name="P_Z_8_N_COLONNE_JUSTIFICATIF_STANDARD" localSheetId="6">#REF!</definedName>
    <definedName name="P_Z_8_N_COLONNE_JUSTIFICATIF_STANDARD" localSheetId="9">#REF!</definedName>
    <definedName name="P_Z_8_N_COLONNE_JUSTIFICATIF_STANDARD" localSheetId="11">#REF!</definedName>
    <definedName name="P_Z_8_N_COLONNE_JUSTIFICATIF_STANDARD">#REF!</definedName>
    <definedName name="P_Z_8_N_COLONNE_MOTIFS_INELIGIBILITE_LIBELLE_DEFAUT" localSheetId="6">#REF!</definedName>
    <definedName name="P_Z_8_N_COLONNE_MOTIFS_INELIGIBILITE_LIBELLE_DEFAUT" localSheetId="9">#REF!</definedName>
    <definedName name="P_Z_8_N_COLONNE_MOTIFS_INELIGIBILITE_LIBELLE_DEFAUT" localSheetId="11">#REF!</definedName>
    <definedName name="P_Z_8_N_COLONNE_MOTIFS_INELIGIBILITE_LIBELLE_DEFAUT">#REF!</definedName>
    <definedName name="P_Z_8_N_COLONNE_MOTIFS_INELIGIBILITE_LIBELLE_SPECIFIQUE" localSheetId="6">#REF!</definedName>
    <definedName name="P_Z_8_N_COLONNE_MOTIFS_INELIGIBILITE_LIBELLE_SPECIFIQUE" localSheetId="9">#REF!</definedName>
    <definedName name="P_Z_8_N_COLONNE_MOTIFS_INELIGIBILITE_LIBELLE_SPECIFIQUE" localSheetId="11">#REF!</definedName>
    <definedName name="P_Z_8_N_COLONNE_MOTIFS_INELIGIBILITE_LIBELLE_SPECIFIQUE">#REF!</definedName>
    <definedName name="P_Z_8_N_COLONNE_MT_ELIGIBLE_LIBELLE_DEFAUT" localSheetId="6">#REF!</definedName>
    <definedName name="P_Z_8_N_COLONNE_MT_ELIGIBLE_LIBELLE_DEFAUT" localSheetId="9">#REF!</definedName>
    <definedName name="P_Z_8_N_COLONNE_MT_ELIGIBLE_LIBELLE_DEFAUT" localSheetId="11">#REF!</definedName>
    <definedName name="P_Z_8_N_COLONNE_MT_ELIGIBLE_LIBELLE_DEFAUT">#REF!</definedName>
    <definedName name="P_Z_8_N_COLONNE_MT_ELIGIBLE_LIBELLE_SPECIFIQUE" localSheetId="6">#REF!</definedName>
    <definedName name="P_Z_8_N_COLONNE_MT_ELIGIBLE_LIBELLE_SPECIFIQUE" localSheetId="9">#REF!</definedName>
    <definedName name="P_Z_8_N_COLONNE_MT_ELIGIBLE_LIBELLE_SPECIFIQUE" localSheetId="11">#REF!</definedName>
    <definedName name="P_Z_8_N_COLONNE_MT_ELIGIBLE_LIBELLE_SPECIFIQUE">#REF!</definedName>
    <definedName name="P_Z_8_N_COLONNE_MT_MAX_LIBELLE_DEFAUT" localSheetId="6">#REF!</definedName>
    <definedName name="P_Z_8_N_COLONNE_MT_MAX_LIBELLE_DEFAUT" localSheetId="9">#REF!</definedName>
    <definedName name="P_Z_8_N_COLONNE_MT_MAX_LIBELLE_DEFAUT" localSheetId="11">#REF!</definedName>
    <definedName name="P_Z_8_N_COLONNE_MT_MAX_LIBELLE_DEFAUT">#REF!</definedName>
    <definedName name="P_Z_8_N_COLONNE_MT_MAX_LIBELLE_SPECIFIQUE" localSheetId="6">#REF!</definedName>
    <definedName name="P_Z_8_N_COLONNE_MT_MAX_LIBELLE_SPECIFIQUE" localSheetId="9">#REF!</definedName>
    <definedName name="P_Z_8_N_COLONNE_MT_MAX_LIBELLE_SPECIFIQUE" localSheetId="11">#REF!</definedName>
    <definedName name="P_Z_8_N_COLONNE_MT_MAX_LIBELLE_SPECIFIQUE">#REF!</definedName>
    <definedName name="P_Z_8_N_COLONNE_MT_PRESENTE_INDICATION_SPECIFIQUE" localSheetId="6">#REF!</definedName>
    <definedName name="P_Z_8_N_COLONNE_MT_PRESENTE_INDICATION_SPECIFIQUE" localSheetId="9">#REF!</definedName>
    <definedName name="P_Z_8_N_COLONNE_MT_PRESENTE_INDICATION_SPECIFIQUE" localSheetId="11">#REF!</definedName>
    <definedName name="P_Z_8_N_COLONNE_MT_PRESENTE_INDICATION_SPECIFIQUE">#REF!</definedName>
    <definedName name="P_Z_8_N_COLONNE_MT_PRESENTE_INDICATION_STANDARD" localSheetId="6">#REF!</definedName>
    <definedName name="P_Z_8_N_COLONNE_MT_PRESENTE_INDICATION_STANDARD" localSheetId="9">#REF!</definedName>
    <definedName name="P_Z_8_N_COLONNE_MT_PRESENTE_INDICATION_STANDARD" localSheetId="11">#REF!</definedName>
    <definedName name="P_Z_8_N_COLONNE_MT_PRESENTE_INDICATION_STANDARD">#REF!</definedName>
    <definedName name="P_Z_8_N_COLONNE_MT_PRESENTE_SPECIFIQUE" localSheetId="6">#REF!</definedName>
    <definedName name="P_Z_8_N_COLONNE_MT_PRESENTE_SPECIFIQUE" localSheetId="9">#REF!</definedName>
    <definedName name="P_Z_8_N_COLONNE_MT_PRESENTE_SPECIFIQUE" localSheetId="11">#REF!</definedName>
    <definedName name="P_Z_8_N_COLONNE_MT_PRESENTE_SPECIFIQUE">#REF!</definedName>
    <definedName name="P_Z_8_N_COLONNE_MT_PRESENTE_STANDARD" localSheetId="6">#REF!</definedName>
    <definedName name="P_Z_8_N_COLONNE_MT_PRESENTE_STANDARD" localSheetId="9">#REF!</definedName>
    <definedName name="P_Z_8_N_COLONNE_MT_PRESENTE_STANDARD" localSheetId="11">#REF!</definedName>
    <definedName name="P_Z_8_N_COLONNE_MT_PRESENTE_STANDARD">#REF!</definedName>
    <definedName name="P_Z_8_N_COLONNE_MT_RAISONNABLE_LIBELLE_DEFAUT" localSheetId="6">#REF!</definedName>
    <definedName name="P_Z_8_N_COLONNE_MT_RAISONNABLE_LIBELLE_DEFAUT" localSheetId="9">#REF!</definedName>
    <definedName name="P_Z_8_N_COLONNE_MT_RAISONNABLE_LIBELLE_DEFAUT" localSheetId="11">#REF!</definedName>
    <definedName name="P_Z_8_N_COLONNE_MT_RAISONNABLE_LIBELLE_DEFAUT">#REF!</definedName>
    <definedName name="P_Z_8_N_COLONNE_MT_RAISONNABLE_LIBELLE_SPECIFIQUE" localSheetId="6">#REF!</definedName>
    <definedName name="P_Z_8_N_COLONNE_MT_RAISONNABLE_LIBELLE_SPECIFIQUE" localSheetId="9">#REF!</definedName>
    <definedName name="P_Z_8_N_COLONNE_MT_RAISONNABLE_LIBELLE_SPECIFIQUE" localSheetId="11">#REF!</definedName>
    <definedName name="P_Z_8_N_COLONNE_MT_RAISONNABLE_LIBELLE_SPECIFIQUE">#REF!</definedName>
    <definedName name="P_Z_8_N_COLONNE_POSTE_INDICATION_SPECIFIQUE" localSheetId="6">#REF!</definedName>
    <definedName name="P_Z_8_N_COLONNE_POSTE_INDICATION_SPECIFIQUE" localSheetId="9">#REF!</definedName>
    <definedName name="P_Z_8_N_COLONNE_POSTE_INDICATION_SPECIFIQUE" localSheetId="11">#REF!</definedName>
    <definedName name="P_Z_8_N_COLONNE_POSTE_INDICATION_SPECIFIQUE">#REF!</definedName>
    <definedName name="P_Z_8_N_COLONNE_POSTE_INDICATION_STANDARD" localSheetId="6">#REF!</definedName>
    <definedName name="P_Z_8_N_COLONNE_POSTE_INDICATION_STANDARD" localSheetId="9">#REF!</definedName>
    <definedName name="P_Z_8_N_COLONNE_POSTE_INDICATION_STANDARD" localSheetId="11">#REF!</definedName>
    <definedName name="P_Z_8_N_COLONNE_POSTE_INDICATION_STANDARD">#REF!</definedName>
    <definedName name="P_Z_8_N_COLONNE_POSTE_SPECIFIQUE" localSheetId="6">#REF!</definedName>
    <definedName name="P_Z_8_N_COLONNE_POSTE_SPECIFIQUE" localSheetId="9">#REF!</definedName>
    <definedName name="P_Z_8_N_COLONNE_POSTE_SPECIFIQUE" localSheetId="11">#REF!</definedName>
    <definedName name="P_Z_8_N_COLONNE_POSTE_SPECIFIQUE">#REF!</definedName>
    <definedName name="P_Z_8_N_COLONNE_POSTE_STANDARD" localSheetId="6">#REF!</definedName>
    <definedName name="P_Z_8_N_COLONNE_POSTE_STANDARD" localSheetId="9">#REF!</definedName>
    <definedName name="P_Z_8_N_COLONNE_POSTE_STANDARD" localSheetId="11">#REF!</definedName>
    <definedName name="P_Z_8_N_COLONNE_POSTE_STANDARD">#REF!</definedName>
    <definedName name="P_Z_8_N_COLONNE_QT_ELIGIBLE_LIBELLE_DEFAUT" localSheetId="6">#REF!</definedName>
    <definedName name="P_Z_8_N_COLONNE_QT_ELIGIBLE_LIBELLE_DEFAUT" localSheetId="9">#REF!</definedName>
    <definedName name="P_Z_8_N_COLONNE_QT_ELIGIBLE_LIBELLE_DEFAUT" localSheetId="11">#REF!</definedName>
    <definedName name="P_Z_8_N_COLONNE_QT_ELIGIBLE_LIBELLE_DEFAUT">#REF!</definedName>
    <definedName name="P_Z_8_N_COLONNE_QT_ELIGIBLE_LIBELLE_SPECIFIQUE" localSheetId="6">#REF!</definedName>
    <definedName name="P_Z_8_N_COLONNE_QT_ELIGIBLE_LIBELLE_SPECIFIQUE" localSheetId="9">#REF!</definedName>
    <definedName name="P_Z_8_N_COLONNE_QT_ELIGIBLE_LIBELLE_SPECIFIQUE" localSheetId="11">#REF!</definedName>
    <definedName name="P_Z_8_N_COLONNE_QT_ELIGIBLE_LIBELLE_SPECIFIQUE">#REF!</definedName>
    <definedName name="P_Z_8_N_COLONNE_QT_RAISONNABLE_LIBELLE_DEFAUT" localSheetId="6">#REF!</definedName>
    <definedName name="P_Z_8_N_COLONNE_QT_RAISONNABLE_LIBELLE_DEFAUT" localSheetId="9">#REF!</definedName>
    <definedName name="P_Z_8_N_COLONNE_QT_RAISONNABLE_LIBELLE_DEFAUT" localSheetId="11">#REF!</definedName>
    <definedName name="P_Z_8_N_COLONNE_QT_RAISONNABLE_LIBELLE_DEFAUT">#REF!</definedName>
    <definedName name="P_Z_8_N_COLONNE_QT_RAISONNABLE_LIBELLE_SPECIFIQUE" localSheetId="6">#REF!</definedName>
    <definedName name="P_Z_8_N_COLONNE_QT_RAISONNABLE_LIBELLE_SPECIFIQUE" localSheetId="9">#REF!</definedName>
    <definedName name="P_Z_8_N_COLONNE_QT_RAISONNABLE_LIBELLE_SPECIFIQUE" localSheetId="11">#REF!</definedName>
    <definedName name="P_Z_8_N_COLONNE_QT_RAISONNABLE_LIBELLE_SPECIFIQUE">#REF!</definedName>
    <definedName name="P_Z_8_N_COLONNE_QUANTITE_INDICATION_SPECIFIQUE" localSheetId="6">#REF!</definedName>
    <definedName name="P_Z_8_N_COLONNE_QUANTITE_INDICATION_SPECIFIQUE" localSheetId="9">#REF!</definedName>
    <definedName name="P_Z_8_N_COLONNE_QUANTITE_INDICATION_SPECIFIQUE" localSheetId="11">#REF!</definedName>
    <definedName name="P_Z_8_N_COLONNE_QUANTITE_INDICATION_SPECIFIQUE">#REF!</definedName>
    <definedName name="P_Z_8_N_COLONNE_QUANTITE_INDICATION_STANDARD" localSheetId="6">#REF!</definedName>
    <definedName name="P_Z_8_N_COLONNE_QUANTITE_INDICATION_STANDARD" localSheetId="9">#REF!</definedName>
    <definedName name="P_Z_8_N_COLONNE_QUANTITE_INDICATION_STANDARD" localSheetId="11">#REF!</definedName>
    <definedName name="P_Z_8_N_COLONNE_QUANTITE_INDICATION_STANDARD">#REF!</definedName>
    <definedName name="P_Z_8_N_COLONNE_QUANTITE_SPECIFIQUE" localSheetId="6">#REF!</definedName>
    <definedName name="P_Z_8_N_COLONNE_QUANTITE_SPECIFIQUE" localSheetId="9">#REF!</definedName>
    <definedName name="P_Z_8_N_COLONNE_QUANTITE_SPECIFIQUE" localSheetId="11">#REF!</definedName>
    <definedName name="P_Z_8_N_COLONNE_QUANTITE_SPECIFIQUE">#REF!</definedName>
    <definedName name="P_Z_8_N_COLONNE_QUANTITE_STANDARD" localSheetId="6">#REF!</definedName>
    <definedName name="P_Z_8_N_COLONNE_QUANTITE_STANDARD" localSheetId="9">#REF!</definedName>
    <definedName name="P_Z_8_N_COLONNE_QUANTITE_STANDARD" localSheetId="11">#REF!</definedName>
    <definedName name="P_Z_8_N_COLONNE_QUANTITE_STANDARD">#REF!</definedName>
    <definedName name="P_Z_8_N_COLONNE_SOUS_OPERATION_INDICATION_SPECIFIQUE" localSheetId="6">#REF!</definedName>
    <definedName name="P_Z_8_N_COLONNE_SOUS_OPERATION_INDICATION_SPECIFIQUE" localSheetId="9">#REF!</definedName>
    <definedName name="P_Z_8_N_COLONNE_SOUS_OPERATION_INDICATION_SPECIFIQUE" localSheetId="11">#REF!</definedName>
    <definedName name="P_Z_8_N_COLONNE_SOUS_OPERATION_INDICATION_SPECIFIQUE">#REF!</definedName>
    <definedName name="P_Z_8_N_COLONNE_SOUS_OPERATION_INDICATION_STANDARD" localSheetId="6">#REF!</definedName>
    <definedName name="P_Z_8_N_COLONNE_SOUS_OPERATION_INDICATION_STANDARD" localSheetId="9">#REF!</definedName>
    <definedName name="P_Z_8_N_COLONNE_SOUS_OPERATION_INDICATION_STANDARD" localSheetId="11">#REF!</definedName>
    <definedName name="P_Z_8_N_COLONNE_SOUS_OPERATION_INDICATION_STANDARD">#REF!</definedName>
    <definedName name="P_Z_8_N_COLONNE_SOUS_OPERATION_SPECIFIQUE" localSheetId="6">#REF!</definedName>
    <definedName name="P_Z_8_N_COLONNE_SOUS_OPERATION_SPECIFIQUE" localSheetId="9">#REF!</definedName>
    <definedName name="P_Z_8_N_COLONNE_SOUS_OPERATION_SPECIFIQUE" localSheetId="11">#REF!</definedName>
    <definedName name="P_Z_8_N_COLONNE_SOUS_OPERATION_SPECIFIQUE">#REF!</definedName>
    <definedName name="P_Z_8_N_COLONNE_SOUS_OPERATION_STANDARD" localSheetId="6">#REF!</definedName>
    <definedName name="P_Z_8_N_COLONNE_SOUS_OPERATION_STANDARD" localSheetId="9">#REF!</definedName>
    <definedName name="P_Z_8_N_COLONNE_SOUS_OPERATION_STANDARD" localSheetId="11">#REF!</definedName>
    <definedName name="P_Z_8_N_COLONNE_SOUS_OPERATION_STANDARD">#REF!</definedName>
    <definedName name="P_Z_8_N_COLONNE_UNITE_INDICATION_SPECIFIQUE" localSheetId="6">#REF!</definedName>
    <definedName name="P_Z_8_N_COLONNE_UNITE_INDICATION_SPECIFIQUE" localSheetId="9">#REF!</definedName>
    <definedName name="P_Z_8_N_COLONNE_UNITE_INDICATION_SPECIFIQUE" localSheetId="11">#REF!</definedName>
    <definedName name="P_Z_8_N_COLONNE_UNITE_INDICATION_SPECIFIQUE">#REF!</definedName>
    <definedName name="P_Z_8_N_COLONNE_UNITE_INDICATION_STANDARD" localSheetId="6">#REF!</definedName>
    <definedName name="P_Z_8_N_COLONNE_UNITE_INDICATION_STANDARD" localSheetId="9">#REF!</definedName>
    <definedName name="P_Z_8_N_COLONNE_UNITE_INDICATION_STANDARD" localSheetId="11">#REF!</definedName>
    <definedName name="P_Z_8_N_COLONNE_UNITE_INDICATION_STANDARD">#REF!</definedName>
    <definedName name="P_Z_8_N_COLONNE_UNITE_SPECIFIQUE" localSheetId="6">#REF!</definedName>
    <definedName name="P_Z_8_N_COLONNE_UNITE_SPECIFIQUE" localSheetId="9">#REF!</definedName>
    <definedName name="P_Z_8_N_COLONNE_UNITE_SPECIFIQUE" localSheetId="11">#REF!</definedName>
    <definedName name="P_Z_8_N_COLONNE_UNITE_SPECIFIQUE">#REF!</definedName>
    <definedName name="P_Z_8_N_COLONNE_UNITE_STANDARD" localSheetId="6">#REF!</definedName>
    <definedName name="P_Z_8_N_COLONNE_UNITE_STANDARD" localSheetId="9">#REF!</definedName>
    <definedName name="P_Z_8_N_COLONNE_UNITE_STANDARD" localSheetId="11">#REF!</definedName>
    <definedName name="P_Z_8_N_COLONNE_UNITE_STANDARD">#REF!</definedName>
    <definedName name="P_Z_8_N_COLONNE_VALEUR_BAREME_INDICATION_SPECIFIQUE" localSheetId="6">#REF!</definedName>
    <definedName name="P_Z_8_N_COLONNE_VALEUR_BAREME_INDICATION_SPECIFIQUE" localSheetId="9">#REF!</definedName>
    <definedName name="P_Z_8_N_COLONNE_VALEUR_BAREME_INDICATION_SPECIFIQUE" localSheetId="11">#REF!</definedName>
    <definedName name="P_Z_8_N_COLONNE_VALEUR_BAREME_INDICATION_SPECIFIQUE">#REF!</definedName>
    <definedName name="P_Z_8_N_COLONNE_VALEUR_BAREME_INDICATION_STANDARD" localSheetId="6">#REF!</definedName>
    <definedName name="P_Z_8_N_COLONNE_VALEUR_BAREME_INDICATION_STANDARD" localSheetId="9">#REF!</definedName>
    <definedName name="P_Z_8_N_COLONNE_VALEUR_BAREME_INDICATION_STANDARD" localSheetId="11">#REF!</definedName>
    <definedName name="P_Z_8_N_COLONNE_VALEUR_BAREME_INDICATION_STANDARD">#REF!</definedName>
    <definedName name="P_Z_8_N_COLONNE_VALEUR_BAREME_SPECIFIQUE" localSheetId="6">#REF!</definedName>
    <definedName name="P_Z_8_N_COLONNE_VALEUR_BAREME_SPECIFIQUE" localSheetId="9">#REF!</definedName>
    <definedName name="P_Z_8_N_COLONNE_VALEUR_BAREME_SPECIFIQUE" localSheetId="11">#REF!</definedName>
    <definedName name="P_Z_8_N_COLONNE_VALEUR_BAREME_SPECIFIQUE">#REF!</definedName>
    <definedName name="P_Z_8_N_COLONNE_VALEUR_BAREME_STANDARD" localSheetId="6">#REF!</definedName>
    <definedName name="P_Z_8_N_COLONNE_VALEUR_BAREME_STANDARD" localSheetId="9">#REF!</definedName>
    <definedName name="P_Z_8_N_COLONNE_VALEUR_BAREME_STANDARD" localSheetId="11">#REF!</definedName>
    <definedName name="P_Z_8_N_COLONNE_VALEUR_BAREME_STANDARD">#REF!</definedName>
    <definedName name="P_Z_8_N_CONSIGNE_DEPENSES_BAREMES" localSheetId="6">#REF!</definedName>
    <definedName name="P_Z_8_N_CONSIGNE_DEPENSES_BAREMES" localSheetId="9">#REF!</definedName>
    <definedName name="P_Z_8_N_CONSIGNE_DEPENSES_BAREMES" localSheetId="11">#REF!</definedName>
    <definedName name="P_Z_8_N_CONSIGNE_DEPENSES_BAREMES">#REF!</definedName>
    <definedName name="P_Z_8_N_EXEMPLE_BAREME" localSheetId="6">#REF!</definedName>
    <definedName name="P_Z_8_N_EXEMPLE_BAREME" localSheetId="9">#REF!</definedName>
    <definedName name="P_Z_8_N_EXEMPLE_BAREME" localSheetId="11">#REF!</definedName>
    <definedName name="P_Z_8_N_EXEMPLE_BAREME">#REF!</definedName>
    <definedName name="P_Z_8_N_EXEMPLE_COMMENTAIRE" localSheetId="6">#REF!</definedName>
    <definedName name="P_Z_8_N_EXEMPLE_COMMENTAIRE" localSheetId="9">#REF!</definedName>
    <definedName name="P_Z_8_N_EXEMPLE_COMMENTAIRE" localSheetId="11">#REF!</definedName>
    <definedName name="P_Z_8_N_EXEMPLE_COMMENTAIRE">#REF!</definedName>
    <definedName name="P_Z_8_N_EXEMPLE_DESCRIPTION" localSheetId="6">#REF!</definedName>
    <definedName name="P_Z_8_N_EXEMPLE_DESCRIPTION" localSheetId="9">#REF!</definedName>
    <definedName name="P_Z_8_N_EXEMPLE_DESCRIPTION" localSheetId="11">#REF!</definedName>
    <definedName name="P_Z_8_N_EXEMPLE_DESCRIPTION">#REF!</definedName>
    <definedName name="P_Z_8_N_EXEMPLE_DONNEES" localSheetId="6">#REF!</definedName>
    <definedName name="P_Z_8_N_EXEMPLE_DONNEES" localSheetId="9">#REF!</definedName>
    <definedName name="P_Z_8_N_EXEMPLE_DONNEES" localSheetId="11">#REF!</definedName>
    <definedName name="P_Z_8_N_EXEMPLE_DONNEES">#REF!</definedName>
    <definedName name="P_Z_8_N_EXEMPLE_JUSTIFICATIF" localSheetId="6">#REF!</definedName>
    <definedName name="P_Z_8_N_EXEMPLE_JUSTIFICATIF" localSheetId="9">#REF!</definedName>
    <definedName name="P_Z_8_N_EXEMPLE_JUSTIFICATIF" localSheetId="11">#REF!</definedName>
    <definedName name="P_Z_8_N_EXEMPLE_JUSTIFICATIF">#REF!</definedName>
    <definedName name="P_Z_8_N_EXEMPLE_MT_PRESENTE" localSheetId="6">#REF!</definedName>
    <definedName name="P_Z_8_N_EXEMPLE_MT_PRESENTE" localSheetId="9">#REF!</definedName>
    <definedName name="P_Z_8_N_EXEMPLE_MT_PRESENTE" localSheetId="11">#REF!</definedName>
    <definedName name="P_Z_8_N_EXEMPLE_MT_PRESENTE">#REF!</definedName>
    <definedName name="P_Z_8_N_EXEMPLE_POSTE" localSheetId="6">#REF!</definedName>
    <definedName name="P_Z_8_N_EXEMPLE_POSTE" localSheetId="9">#REF!</definedName>
    <definedName name="P_Z_8_N_EXEMPLE_POSTE" localSheetId="11">#REF!</definedName>
    <definedName name="P_Z_8_N_EXEMPLE_POSTE">#REF!</definedName>
    <definedName name="P_Z_8_N_EXEMPLE_QUANTITE" localSheetId="6">#REF!</definedName>
    <definedName name="P_Z_8_N_EXEMPLE_QUANTITE" localSheetId="9">#REF!</definedName>
    <definedName name="P_Z_8_N_EXEMPLE_QUANTITE" localSheetId="11">#REF!</definedName>
    <definedName name="P_Z_8_N_EXEMPLE_QUANTITE">#REF!</definedName>
    <definedName name="P_Z_8_N_EXEMPLE_SOUS_OPERATION" localSheetId="6">#REF!</definedName>
    <definedName name="P_Z_8_N_EXEMPLE_SOUS_OPERATION" localSheetId="9">#REF!</definedName>
    <definedName name="P_Z_8_N_EXEMPLE_SOUS_OPERATION" localSheetId="11">#REF!</definedName>
    <definedName name="P_Z_8_N_EXEMPLE_SOUS_OPERATION">#REF!</definedName>
    <definedName name="P_Z_8_N_EXEMPLE_UNITE" localSheetId="6">#REF!</definedName>
    <definedName name="P_Z_8_N_EXEMPLE_UNITE" localSheetId="9">#REF!</definedName>
    <definedName name="P_Z_8_N_EXEMPLE_UNITE" localSheetId="11">#REF!</definedName>
    <definedName name="P_Z_8_N_EXEMPLE_UNITE">#REF!</definedName>
    <definedName name="P_Z_8_N_EXEMPLE_VALEUR_BAREME" localSheetId="6">#REF!</definedName>
    <definedName name="P_Z_8_N_EXEMPLE_VALEUR_BAREME" localSheetId="9">#REF!</definedName>
    <definedName name="P_Z_8_N_EXEMPLE_VALEUR_BAREME" localSheetId="11">#REF!</definedName>
    <definedName name="P_Z_8_N_EXEMPLE_VALEUR_BAREME">#REF!</definedName>
    <definedName name="P_Z_8_N_INTITULE_DEPENSES_BAREMES_DEFAUT" localSheetId="6">#REF!</definedName>
    <definedName name="P_Z_8_N_INTITULE_DEPENSES_BAREMES_DEFAUT" localSheetId="9">#REF!</definedName>
    <definedName name="P_Z_8_N_INTITULE_DEPENSES_BAREMES_DEFAUT" localSheetId="11">#REF!</definedName>
    <definedName name="P_Z_8_N_INTITULE_DEPENSES_BAREMES_DEFAUT">#REF!</definedName>
    <definedName name="P_Z_8_N_INTITULE_DEPENSES_BAREMES_SPECIFIQUE" localSheetId="6">#REF!</definedName>
    <definedName name="P_Z_8_N_INTITULE_DEPENSES_BAREMES_SPECIFIQUE" localSheetId="9">#REF!</definedName>
    <definedName name="P_Z_8_N_INTITULE_DEPENSES_BAREMES_SPECIFIQUE" localSheetId="11">#REF!</definedName>
    <definedName name="P_Z_8_N_INTITULE_DEPENSES_BAREMES_SPECIFIQUE">#REF!</definedName>
    <definedName name="P_Z_8_R_LIBELLES_CODES_BAREMES" localSheetId="6">#REF!</definedName>
    <definedName name="P_Z_8_R_LIBELLES_CODES_BAREMES" localSheetId="9">#REF!</definedName>
    <definedName name="P_Z_8_R_LIBELLES_CODES_BAREMES" localSheetId="11">#REF!</definedName>
    <definedName name="P_Z_8_R_LIBELLES_CODES_BAREMES">#REF!</definedName>
    <definedName name="P_Z_8_R_LIBELLES_CODES_BAREMES_1" localSheetId="6">#REF!</definedName>
    <definedName name="P_Z_8_R_LIBELLES_CODES_BAREMES_1" localSheetId="9">#REF!</definedName>
    <definedName name="P_Z_8_R_LIBELLES_CODES_BAREMES_1" localSheetId="11">#REF!</definedName>
    <definedName name="P_Z_8_R_LIBELLES_CODES_BAREMES_1">#REF!</definedName>
    <definedName name="P_Z_8_R_LIBELLES_CODES_BAREMES_10" localSheetId="6">#REF!</definedName>
    <definedName name="P_Z_8_R_LIBELLES_CODES_BAREMES_10" localSheetId="9">#REF!</definedName>
    <definedName name="P_Z_8_R_LIBELLES_CODES_BAREMES_10" localSheetId="11">#REF!</definedName>
    <definedName name="P_Z_8_R_LIBELLES_CODES_BAREMES_10">#REF!</definedName>
    <definedName name="P_Z_8_R_LIBELLES_CODES_BAREMES_11" localSheetId="6">#REF!</definedName>
    <definedName name="P_Z_8_R_LIBELLES_CODES_BAREMES_11" localSheetId="9">#REF!</definedName>
    <definedName name="P_Z_8_R_LIBELLES_CODES_BAREMES_11" localSheetId="11">#REF!</definedName>
    <definedName name="P_Z_8_R_LIBELLES_CODES_BAREMES_11">#REF!</definedName>
    <definedName name="P_Z_8_R_LIBELLES_CODES_BAREMES_12" localSheetId="6">#REF!</definedName>
    <definedName name="P_Z_8_R_LIBELLES_CODES_BAREMES_12" localSheetId="9">#REF!</definedName>
    <definedName name="P_Z_8_R_LIBELLES_CODES_BAREMES_12" localSheetId="11">#REF!</definedName>
    <definedName name="P_Z_8_R_LIBELLES_CODES_BAREMES_12">#REF!</definedName>
    <definedName name="P_Z_8_R_LIBELLES_CODES_BAREMES_13" localSheetId="6">#REF!</definedName>
    <definedName name="P_Z_8_R_LIBELLES_CODES_BAREMES_13" localSheetId="9">#REF!</definedName>
    <definedName name="P_Z_8_R_LIBELLES_CODES_BAREMES_13" localSheetId="11">#REF!</definedName>
    <definedName name="P_Z_8_R_LIBELLES_CODES_BAREMES_13">#REF!</definedName>
    <definedName name="P_Z_8_R_LIBELLES_CODES_BAREMES_14" localSheetId="6">#REF!</definedName>
    <definedName name="P_Z_8_R_LIBELLES_CODES_BAREMES_14" localSheetId="9">#REF!</definedName>
    <definedName name="P_Z_8_R_LIBELLES_CODES_BAREMES_14" localSheetId="11">#REF!</definedName>
    <definedName name="P_Z_8_R_LIBELLES_CODES_BAREMES_14">#REF!</definedName>
    <definedName name="P_Z_8_R_LIBELLES_CODES_BAREMES_15" localSheetId="6">#REF!</definedName>
    <definedName name="P_Z_8_R_LIBELLES_CODES_BAREMES_15" localSheetId="9">#REF!</definedName>
    <definedName name="P_Z_8_R_LIBELLES_CODES_BAREMES_15" localSheetId="11">#REF!</definedName>
    <definedName name="P_Z_8_R_LIBELLES_CODES_BAREMES_15">#REF!</definedName>
    <definedName name="P_Z_8_R_LIBELLES_CODES_BAREMES_16" localSheetId="6">#REF!</definedName>
    <definedName name="P_Z_8_R_LIBELLES_CODES_BAREMES_16" localSheetId="9">#REF!</definedName>
    <definedName name="P_Z_8_R_LIBELLES_CODES_BAREMES_16" localSheetId="11">#REF!</definedName>
    <definedName name="P_Z_8_R_LIBELLES_CODES_BAREMES_16">#REF!</definedName>
    <definedName name="P_Z_8_R_LIBELLES_CODES_BAREMES_17" localSheetId="6">#REF!</definedName>
    <definedName name="P_Z_8_R_LIBELLES_CODES_BAREMES_17" localSheetId="9">#REF!</definedName>
    <definedName name="P_Z_8_R_LIBELLES_CODES_BAREMES_17" localSheetId="11">#REF!</definedName>
    <definedName name="P_Z_8_R_LIBELLES_CODES_BAREMES_17">#REF!</definedName>
    <definedName name="P_Z_8_R_LIBELLES_CODES_BAREMES_18" localSheetId="6">#REF!</definedName>
    <definedName name="P_Z_8_R_LIBELLES_CODES_BAREMES_18" localSheetId="9">#REF!</definedName>
    <definedName name="P_Z_8_R_LIBELLES_CODES_BAREMES_18" localSheetId="11">#REF!</definedName>
    <definedName name="P_Z_8_R_LIBELLES_CODES_BAREMES_18">#REF!</definedName>
    <definedName name="P_Z_8_R_LIBELLES_CODES_BAREMES_19" localSheetId="6">#REF!</definedName>
    <definedName name="P_Z_8_R_LIBELLES_CODES_BAREMES_19" localSheetId="9">#REF!</definedName>
    <definedName name="P_Z_8_R_LIBELLES_CODES_BAREMES_19" localSheetId="11">#REF!</definedName>
    <definedName name="P_Z_8_R_LIBELLES_CODES_BAREMES_19">#REF!</definedName>
    <definedName name="P_Z_8_R_LIBELLES_CODES_BAREMES_2" localSheetId="6">#REF!</definedName>
    <definedName name="P_Z_8_R_LIBELLES_CODES_BAREMES_2" localSheetId="9">#REF!</definedName>
    <definedName name="P_Z_8_R_LIBELLES_CODES_BAREMES_2" localSheetId="11">#REF!</definedName>
    <definedName name="P_Z_8_R_LIBELLES_CODES_BAREMES_2">#REF!</definedName>
    <definedName name="P_Z_8_R_LIBELLES_CODES_BAREMES_20" localSheetId="6">#REF!</definedName>
    <definedName name="P_Z_8_R_LIBELLES_CODES_BAREMES_20" localSheetId="9">#REF!</definedName>
    <definedName name="P_Z_8_R_LIBELLES_CODES_BAREMES_20" localSheetId="11">#REF!</definedName>
    <definedName name="P_Z_8_R_LIBELLES_CODES_BAREMES_20">#REF!</definedName>
    <definedName name="P_Z_8_R_LIBELLES_CODES_BAREMES_21" localSheetId="6">#REF!</definedName>
    <definedName name="P_Z_8_R_LIBELLES_CODES_BAREMES_21" localSheetId="9">#REF!</definedName>
    <definedName name="P_Z_8_R_LIBELLES_CODES_BAREMES_21" localSheetId="11">#REF!</definedName>
    <definedName name="P_Z_8_R_LIBELLES_CODES_BAREMES_21">#REF!</definedName>
    <definedName name="P_Z_8_R_LIBELLES_CODES_BAREMES_22" localSheetId="6">#REF!</definedName>
    <definedName name="P_Z_8_R_LIBELLES_CODES_BAREMES_22" localSheetId="9">#REF!</definedName>
    <definedName name="P_Z_8_R_LIBELLES_CODES_BAREMES_22" localSheetId="11">#REF!</definedName>
    <definedName name="P_Z_8_R_LIBELLES_CODES_BAREMES_22">#REF!</definedName>
    <definedName name="P_Z_8_R_LIBELLES_CODES_BAREMES_23" localSheetId="6">#REF!</definedName>
    <definedName name="P_Z_8_R_LIBELLES_CODES_BAREMES_23" localSheetId="9">#REF!</definedName>
    <definedName name="P_Z_8_R_LIBELLES_CODES_BAREMES_23" localSheetId="11">#REF!</definedName>
    <definedName name="P_Z_8_R_LIBELLES_CODES_BAREMES_23">#REF!</definedName>
    <definedName name="P_Z_8_R_LIBELLES_CODES_BAREMES_24" localSheetId="6">#REF!</definedName>
    <definedName name="P_Z_8_R_LIBELLES_CODES_BAREMES_24" localSheetId="9">#REF!</definedName>
    <definedName name="P_Z_8_R_LIBELLES_CODES_BAREMES_24" localSheetId="11">#REF!</definedName>
    <definedName name="P_Z_8_R_LIBELLES_CODES_BAREMES_24">#REF!</definedName>
    <definedName name="P_Z_8_R_LIBELLES_CODES_BAREMES_25" localSheetId="6">#REF!</definedName>
    <definedName name="P_Z_8_R_LIBELLES_CODES_BAREMES_25" localSheetId="9">#REF!</definedName>
    <definedName name="P_Z_8_R_LIBELLES_CODES_BAREMES_25" localSheetId="11">#REF!</definedName>
    <definedName name="P_Z_8_R_LIBELLES_CODES_BAREMES_25">#REF!</definedName>
    <definedName name="P_Z_8_R_LIBELLES_CODES_BAREMES_26" localSheetId="6">#REF!</definedName>
    <definedName name="P_Z_8_R_LIBELLES_CODES_BAREMES_26" localSheetId="9">#REF!</definedName>
    <definedName name="P_Z_8_R_LIBELLES_CODES_BAREMES_26" localSheetId="11">#REF!</definedName>
    <definedName name="P_Z_8_R_LIBELLES_CODES_BAREMES_26">#REF!</definedName>
    <definedName name="P_Z_8_R_LIBELLES_CODES_BAREMES_27" localSheetId="6">#REF!</definedName>
    <definedName name="P_Z_8_R_LIBELLES_CODES_BAREMES_27" localSheetId="9">#REF!</definedName>
    <definedName name="P_Z_8_R_LIBELLES_CODES_BAREMES_27" localSheetId="11">#REF!</definedName>
    <definedName name="P_Z_8_R_LIBELLES_CODES_BAREMES_27">#REF!</definedName>
    <definedName name="P_Z_8_R_LIBELLES_CODES_BAREMES_28" localSheetId="6">#REF!</definedName>
    <definedName name="P_Z_8_R_LIBELLES_CODES_BAREMES_28" localSheetId="9">#REF!</definedName>
    <definedName name="P_Z_8_R_LIBELLES_CODES_BAREMES_28" localSheetId="11">#REF!</definedName>
    <definedName name="P_Z_8_R_LIBELLES_CODES_BAREMES_28">#REF!</definedName>
    <definedName name="P_Z_8_R_LIBELLES_CODES_BAREMES_29" localSheetId="6">#REF!</definedName>
    <definedName name="P_Z_8_R_LIBELLES_CODES_BAREMES_29" localSheetId="9">#REF!</definedName>
    <definedName name="P_Z_8_R_LIBELLES_CODES_BAREMES_29" localSheetId="11">#REF!</definedName>
    <definedName name="P_Z_8_R_LIBELLES_CODES_BAREMES_29">#REF!</definedName>
    <definedName name="P_Z_8_R_LIBELLES_CODES_BAREMES_3" localSheetId="6">#REF!</definedName>
    <definedName name="P_Z_8_R_LIBELLES_CODES_BAREMES_3" localSheetId="9">#REF!</definedName>
    <definedName name="P_Z_8_R_LIBELLES_CODES_BAREMES_3" localSheetId="11">#REF!</definedName>
    <definedName name="P_Z_8_R_LIBELLES_CODES_BAREMES_3">#REF!</definedName>
    <definedName name="P_Z_8_R_LIBELLES_CODES_BAREMES_30" localSheetId="6">#REF!</definedName>
    <definedName name="P_Z_8_R_LIBELLES_CODES_BAREMES_30" localSheetId="9">#REF!</definedName>
    <definedName name="P_Z_8_R_LIBELLES_CODES_BAREMES_30" localSheetId="11">#REF!</definedName>
    <definedName name="P_Z_8_R_LIBELLES_CODES_BAREMES_30">#REF!</definedName>
    <definedName name="P_Z_8_R_LIBELLES_CODES_BAREMES_31" localSheetId="6">#REF!</definedName>
    <definedName name="P_Z_8_R_LIBELLES_CODES_BAREMES_31" localSheetId="9">#REF!</definedName>
    <definedName name="P_Z_8_R_LIBELLES_CODES_BAREMES_31" localSheetId="11">#REF!</definedName>
    <definedName name="P_Z_8_R_LIBELLES_CODES_BAREMES_31">#REF!</definedName>
    <definedName name="P_Z_8_R_LIBELLES_CODES_BAREMES_32" localSheetId="6">#REF!</definedName>
    <definedName name="P_Z_8_R_LIBELLES_CODES_BAREMES_32" localSheetId="9">#REF!</definedName>
    <definedName name="P_Z_8_R_LIBELLES_CODES_BAREMES_32" localSheetId="11">#REF!</definedName>
    <definedName name="P_Z_8_R_LIBELLES_CODES_BAREMES_32">#REF!</definedName>
    <definedName name="P_Z_8_R_LIBELLES_CODES_BAREMES_33" localSheetId="6">#REF!</definedName>
    <definedName name="P_Z_8_R_LIBELLES_CODES_BAREMES_33" localSheetId="9">#REF!</definedName>
    <definedName name="P_Z_8_R_LIBELLES_CODES_BAREMES_33" localSheetId="11">#REF!</definedName>
    <definedName name="P_Z_8_R_LIBELLES_CODES_BAREMES_33">#REF!</definedName>
    <definedName name="P_Z_8_R_LIBELLES_CODES_BAREMES_34" localSheetId="6">#REF!</definedName>
    <definedName name="P_Z_8_R_LIBELLES_CODES_BAREMES_34" localSheetId="9">#REF!</definedName>
    <definedName name="P_Z_8_R_LIBELLES_CODES_BAREMES_34" localSheetId="11">#REF!</definedName>
    <definedName name="P_Z_8_R_LIBELLES_CODES_BAREMES_34">#REF!</definedName>
    <definedName name="P_Z_8_R_LIBELLES_CODES_BAREMES_35" localSheetId="6">#REF!</definedName>
    <definedName name="P_Z_8_R_LIBELLES_CODES_BAREMES_35" localSheetId="9">#REF!</definedName>
    <definedName name="P_Z_8_R_LIBELLES_CODES_BAREMES_35" localSheetId="11">#REF!</definedName>
    <definedName name="P_Z_8_R_LIBELLES_CODES_BAREMES_35">#REF!</definedName>
    <definedName name="P_Z_8_R_LIBELLES_CODES_BAREMES_36" localSheetId="6">#REF!</definedName>
    <definedName name="P_Z_8_R_LIBELLES_CODES_BAREMES_36" localSheetId="9">#REF!</definedName>
    <definedName name="P_Z_8_R_LIBELLES_CODES_BAREMES_36" localSheetId="11">#REF!</definedName>
    <definedName name="P_Z_8_R_LIBELLES_CODES_BAREMES_36">#REF!</definedName>
    <definedName name="P_Z_8_R_LIBELLES_CODES_BAREMES_37" localSheetId="6">#REF!</definedName>
    <definedName name="P_Z_8_R_LIBELLES_CODES_BAREMES_37" localSheetId="9">#REF!</definedName>
    <definedName name="P_Z_8_R_LIBELLES_CODES_BAREMES_37" localSheetId="11">#REF!</definedName>
    <definedName name="P_Z_8_R_LIBELLES_CODES_BAREMES_37">#REF!</definedName>
    <definedName name="P_Z_8_R_LIBELLES_CODES_BAREMES_38" localSheetId="6">#REF!</definedName>
    <definedName name="P_Z_8_R_LIBELLES_CODES_BAREMES_38" localSheetId="9">#REF!</definedName>
    <definedName name="P_Z_8_R_LIBELLES_CODES_BAREMES_38" localSheetId="11">#REF!</definedName>
    <definedName name="P_Z_8_R_LIBELLES_CODES_BAREMES_38">#REF!</definedName>
    <definedName name="P_Z_8_R_LIBELLES_CODES_BAREMES_39" localSheetId="6">#REF!</definedName>
    <definedName name="P_Z_8_R_LIBELLES_CODES_BAREMES_39" localSheetId="9">#REF!</definedName>
    <definedName name="P_Z_8_R_LIBELLES_CODES_BAREMES_39" localSheetId="11">#REF!</definedName>
    <definedName name="P_Z_8_R_LIBELLES_CODES_BAREMES_39">#REF!</definedName>
    <definedName name="P_Z_8_R_LIBELLES_CODES_BAREMES_4" localSheetId="6">#REF!</definedName>
    <definedName name="P_Z_8_R_LIBELLES_CODES_BAREMES_4" localSheetId="9">#REF!</definedName>
    <definedName name="P_Z_8_R_LIBELLES_CODES_BAREMES_4" localSheetId="11">#REF!</definedName>
    <definedName name="P_Z_8_R_LIBELLES_CODES_BAREMES_4">#REF!</definedName>
    <definedName name="P_Z_8_R_LIBELLES_CODES_BAREMES_40" localSheetId="6">#REF!</definedName>
    <definedName name="P_Z_8_R_LIBELLES_CODES_BAREMES_40" localSheetId="9">#REF!</definedName>
    <definedName name="P_Z_8_R_LIBELLES_CODES_BAREMES_40" localSheetId="11">#REF!</definedName>
    <definedName name="P_Z_8_R_LIBELLES_CODES_BAREMES_40">#REF!</definedName>
    <definedName name="P_Z_8_R_LIBELLES_CODES_BAREMES_5" localSheetId="6">#REF!</definedName>
    <definedName name="P_Z_8_R_LIBELLES_CODES_BAREMES_5" localSheetId="9">#REF!</definedName>
    <definedName name="P_Z_8_R_LIBELLES_CODES_BAREMES_5" localSheetId="11">#REF!</definedName>
    <definedName name="P_Z_8_R_LIBELLES_CODES_BAREMES_5">#REF!</definedName>
    <definedName name="P_Z_8_R_LIBELLES_CODES_BAREMES_6" localSheetId="6">#REF!</definedName>
    <definedName name="P_Z_8_R_LIBELLES_CODES_BAREMES_6" localSheetId="9">#REF!</definedName>
    <definedName name="P_Z_8_R_LIBELLES_CODES_BAREMES_6" localSheetId="11">#REF!</definedName>
    <definedName name="P_Z_8_R_LIBELLES_CODES_BAREMES_6">#REF!</definedName>
    <definedName name="P_Z_8_R_LIBELLES_CODES_BAREMES_7" localSheetId="6">#REF!</definedName>
    <definedName name="P_Z_8_R_LIBELLES_CODES_BAREMES_7" localSheetId="9">#REF!</definedName>
    <definedName name="P_Z_8_R_LIBELLES_CODES_BAREMES_7" localSheetId="11">#REF!</definedName>
    <definedName name="P_Z_8_R_LIBELLES_CODES_BAREMES_7">#REF!</definedName>
    <definedName name="P_Z_8_R_LIBELLES_CODES_BAREMES_8" localSheetId="6">#REF!</definedName>
    <definedName name="P_Z_8_R_LIBELLES_CODES_BAREMES_8" localSheetId="9">#REF!</definedName>
    <definedName name="P_Z_8_R_LIBELLES_CODES_BAREMES_8" localSheetId="11">#REF!</definedName>
    <definedName name="P_Z_8_R_LIBELLES_CODES_BAREMES_8">#REF!</definedName>
    <definedName name="P_Z_8_R_LIBELLES_CODES_BAREMES_9" localSheetId="6">#REF!</definedName>
    <definedName name="P_Z_8_R_LIBELLES_CODES_BAREMES_9" localSheetId="9">#REF!</definedName>
    <definedName name="P_Z_8_R_LIBELLES_CODES_BAREMES_9" localSheetId="11">#REF!</definedName>
    <definedName name="P_Z_8_R_LIBELLES_CODES_BAREMES_9">#REF!</definedName>
    <definedName name="P_Z_8_R_LIBELLES_DESCRIPTIONS" localSheetId="6">#REF!</definedName>
    <definedName name="P_Z_8_R_LIBELLES_DESCRIPTIONS" localSheetId="9">#REF!</definedName>
    <definedName name="P_Z_8_R_LIBELLES_DESCRIPTIONS" localSheetId="11">#REF!</definedName>
    <definedName name="P_Z_8_R_LIBELLES_DESCRIPTIONS">#REF!</definedName>
    <definedName name="P_Z_8_R_LIBELLES_DESCRIPTIONS_1" localSheetId="6">#REF!</definedName>
    <definedName name="P_Z_8_R_LIBELLES_DESCRIPTIONS_1" localSheetId="9">#REF!</definedName>
    <definedName name="P_Z_8_R_LIBELLES_DESCRIPTIONS_1" localSheetId="11">#REF!</definedName>
    <definedName name="P_Z_8_R_LIBELLES_DESCRIPTIONS_1">#REF!</definedName>
    <definedName name="P_Z_8_R_LIBELLES_DESCRIPTIONS_10" localSheetId="6">#REF!</definedName>
    <definedName name="P_Z_8_R_LIBELLES_DESCRIPTIONS_10" localSheetId="9">#REF!</definedName>
    <definedName name="P_Z_8_R_LIBELLES_DESCRIPTIONS_10" localSheetId="11">#REF!</definedName>
    <definedName name="P_Z_8_R_LIBELLES_DESCRIPTIONS_10">#REF!</definedName>
    <definedName name="P_Z_8_R_LIBELLES_DESCRIPTIONS_11" localSheetId="6">#REF!</definedName>
    <definedName name="P_Z_8_R_LIBELLES_DESCRIPTIONS_11" localSheetId="9">#REF!</definedName>
    <definedName name="P_Z_8_R_LIBELLES_DESCRIPTIONS_11" localSheetId="11">#REF!</definedName>
    <definedName name="P_Z_8_R_LIBELLES_DESCRIPTIONS_11">#REF!</definedName>
    <definedName name="P_Z_8_R_LIBELLES_DESCRIPTIONS_12" localSheetId="6">#REF!</definedName>
    <definedName name="P_Z_8_R_LIBELLES_DESCRIPTIONS_12" localSheetId="9">#REF!</definedName>
    <definedName name="P_Z_8_R_LIBELLES_DESCRIPTIONS_12" localSheetId="11">#REF!</definedName>
    <definedName name="P_Z_8_R_LIBELLES_DESCRIPTIONS_12">#REF!</definedName>
    <definedName name="P_Z_8_R_LIBELLES_DESCRIPTIONS_13" localSheetId="6">#REF!</definedName>
    <definedName name="P_Z_8_R_LIBELLES_DESCRIPTIONS_13" localSheetId="9">#REF!</definedName>
    <definedName name="P_Z_8_R_LIBELLES_DESCRIPTIONS_13" localSheetId="11">#REF!</definedName>
    <definedName name="P_Z_8_R_LIBELLES_DESCRIPTIONS_13">#REF!</definedName>
    <definedName name="P_Z_8_R_LIBELLES_DESCRIPTIONS_14" localSheetId="6">#REF!</definedName>
    <definedName name="P_Z_8_R_LIBELLES_DESCRIPTIONS_14" localSheetId="9">#REF!</definedName>
    <definedName name="P_Z_8_R_LIBELLES_DESCRIPTIONS_14" localSheetId="11">#REF!</definedName>
    <definedName name="P_Z_8_R_LIBELLES_DESCRIPTIONS_14">#REF!</definedName>
    <definedName name="P_Z_8_R_LIBELLES_DESCRIPTIONS_15" localSheetId="6">#REF!</definedName>
    <definedName name="P_Z_8_R_LIBELLES_DESCRIPTIONS_15" localSheetId="9">#REF!</definedName>
    <definedName name="P_Z_8_R_LIBELLES_DESCRIPTIONS_15" localSheetId="11">#REF!</definedName>
    <definedName name="P_Z_8_R_LIBELLES_DESCRIPTIONS_15">#REF!</definedName>
    <definedName name="P_Z_8_R_LIBELLES_DESCRIPTIONS_16" localSheetId="6">#REF!</definedName>
    <definedName name="P_Z_8_R_LIBELLES_DESCRIPTIONS_16" localSheetId="9">#REF!</definedName>
    <definedName name="P_Z_8_R_LIBELLES_DESCRIPTIONS_16" localSheetId="11">#REF!</definedName>
    <definedName name="P_Z_8_R_LIBELLES_DESCRIPTIONS_16">#REF!</definedName>
    <definedName name="P_Z_8_R_LIBELLES_DESCRIPTIONS_17" localSheetId="6">#REF!</definedName>
    <definedName name="P_Z_8_R_LIBELLES_DESCRIPTIONS_17" localSheetId="9">#REF!</definedName>
    <definedName name="P_Z_8_R_LIBELLES_DESCRIPTIONS_17" localSheetId="11">#REF!</definedName>
    <definedName name="P_Z_8_R_LIBELLES_DESCRIPTIONS_17">#REF!</definedName>
    <definedName name="P_Z_8_R_LIBELLES_DESCRIPTIONS_18" localSheetId="6">#REF!</definedName>
    <definedName name="P_Z_8_R_LIBELLES_DESCRIPTIONS_18" localSheetId="9">#REF!</definedName>
    <definedName name="P_Z_8_R_LIBELLES_DESCRIPTIONS_18" localSheetId="11">#REF!</definedName>
    <definedName name="P_Z_8_R_LIBELLES_DESCRIPTIONS_18">#REF!</definedName>
    <definedName name="P_Z_8_R_LIBELLES_DESCRIPTIONS_19" localSheetId="6">#REF!</definedName>
    <definedName name="P_Z_8_R_LIBELLES_DESCRIPTIONS_19" localSheetId="9">#REF!</definedName>
    <definedName name="P_Z_8_R_LIBELLES_DESCRIPTIONS_19" localSheetId="11">#REF!</definedName>
    <definedName name="P_Z_8_R_LIBELLES_DESCRIPTIONS_19">#REF!</definedName>
    <definedName name="P_Z_8_R_LIBELLES_DESCRIPTIONS_2" localSheetId="6">#REF!</definedName>
    <definedName name="P_Z_8_R_LIBELLES_DESCRIPTIONS_2" localSheetId="9">#REF!</definedName>
    <definedName name="P_Z_8_R_LIBELLES_DESCRIPTIONS_2" localSheetId="11">#REF!</definedName>
    <definedName name="P_Z_8_R_LIBELLES_DESCRIPTIONS_2">#REF!</definedName>
    <definedName name="P_Z_8_R_LIBELLES_DESCRIPTIONS_20" localSheetId="6">#REF!</definedName>
    <definedName name="P_Z_8_R_LIBELLES_DESCRIPTIONS_20" localSheetId="9">#REF!</definedName>
    <definedName name="P_Z_8_R_LIBELLES_DESCRIPTIONS_20" localSheetId="11">#REF!</definedName>
    <definedName name="P_Z_8_R_LIBELLES_DESCRIPTIONS_20">#REF!</definedName>
    <definedName name="P_Z_8_R_LIBELLES_DESCRIPTIONS_3" localSheetId="6">#REF!</definedName>
    <definedName name="P_Z_8_R_LIBELLES_DESCRIPTIONS_3" localSheetId="9">#REF!</definedName>
    <definedName name="P_Z_8_R_LIBELLES_DESCRIPTIONS_3" localSheetId="11">#REF!</definedName>
    <definedName name="P_Z_8_R_LIBELLES_DESCRIPTIONS_3">#REF!</definedName>
    <definedName name="P_Z_8_R_LIBELLES_DESCRIPTIONS_4" localSheetId="6">#REF!</definedName>
    <definedName name="P_Z_8_R_LIBELLES_DESCRIPTIONS_4" localSheetId="9">#REF!</definedName>
    <definedName name="P_Z_8_R_LIBELLES_DESCRIPTIONS_4" localSheetId="11">#REF!</definedName>
    <definedName name="P_Z_8_R_LIBELLES_DESCRIPTIONS_4">#REF!</definedName>
    <definedName name="P_Z_8_R_LIBELLES_DESCRIPTIONS_5" localSheetId="6">#REF!</definedName>
    <definedName name="P_Z_8_R_LIBELLES_DESCRIPTIONS_5" localSheetId="9">#REF!</definedName>
    <definedName name="P_Z_8_R_LIBELLES_DESCRIPTIONS_5" localSheetId="11">#REF!</definedName>
    <definedName name="P_Z_8_R_LIBELLES_DESCRIPTIONS_5">#REF!</definedName>
    <definedName name="P_Z_8_R_LIBELLES_DESCRIPTIONS_6" localSheetId="6">#REF!</definedName>
    <definedName name="P_Z_8_R_LIBELLES_DESCRIPTIONS_6" localSheetId="9">#REF!</definedName>
    <definedName name="P_Z_8_R_LIBELLES_DESCRIPTIONS_6" localSheetId="11">#REF!</definedName>
    <definedName name="P_Z_8_R_LIBELLES_DESCRIPTIONS_6">#REF!</definedName>
    <definedName name="P_Z_8_R_LIBELLES_DESCRIPTIONS_7" localSheetId="6">#REF!</definedName>
    <definedName name="P_Z_8_R_LIBELLES_DESCRIPTIONS_7" localSheetId="9">#REF!</definedName>
    <definedName name="P_Z_8_R_LIBELLES_DESCRIPTIONS_7" localSheetId="11">#REF!</definedName>
    <definedName name="P_Z_8_R_LIBELLES_DESCRIPTIONS_7">#REF!</definedName>
    <definedName name="P_Z_8_R_LIBELLES_DESCRIPTIONS_8" localSheetId="6">#REF!</definedName>
    <definedName name="P_Z_8_R_LIBELLES_DESCRIPTIONS_8" localSheetId="9">#REF!</definedName>
    <definedName name="P_Z_8_R_LIBELLES_DESCRIPTIONS_8" localSheetId="11">#REF!</definedName>
    <definedName name="P_Z_8_R_LIBELLES_DESCRIPTIONS_8">#REF!</definedName>
    <definedName name="P_Z_8_R_LIBELLES_DESCRIPTIONS_9" localSheetId="6">#REF!</definedName>
    <definedName name="P_Z_8_R_LIBELLES_DESCRIPTIONS_9" localSheetId="9">#REF!</definedName>
    <definedName name="P_Z_8_R_LIBELLES_DESCRIPTIONS_9" localSheetId="11">#REF!</definedName>
    <definedName name="P_Z_8_R_LIBELLES_DESCRIPTIONS_9">#REF!</definedName>
    <definedName name="P_Z_8_R_LIBELLES_POSTES" localSheetId="6">#REF!</definedName>
    <definedName name="P_Z_8_R_LIBELLES_POSTES" localSheetId="9">#REF!</definedName>
    <definedName name="P_Z_8_R_LIBELLES_POSTES" localSheetId="11">#REF!</definedName>
    <definedName name="P_Z_8_R_LIBELLES_POSTES">#REF!</definedName>
    <definedName name="P_Z_8_R_LIBELLES_POSTES_1" localSheetId="6">#REF!</definedName>
    <definedName name="P_Z_8_R_LIBELLES_POSTES_1" localSheetId="9">#REF!</definedName>
    <definedName name="P_Z_8_R_LIBELLES_POSTES_1" localSheetId="11">#REF!</definedName>
    <definedName name="P_Z_8_R_LIBELLES_POSTES_1">#REF!</definedName>
    <definedName name="P_Z_8_R_LIBELLES_POSTES_10" localSheetId="6">#REF!</definedName>
    <definedName name="P_Z_8_R_LIBELLES_POSTES_10" localSheetId="9">#REF!</definedName>
    <definedName name="P_Z_8_R_LIBELLES_POSTES_10" localSheetId="11">#REF!</definedName>
    <definedName name="P_Z_8_R_LIBELLES_POSTES_10">#REF!</definedName>
    <definedName name="P_Z_8_R_LIBELLES_POSTES_11" localSheetId="6">#REF!</definedName>
    <definedName name="P_Z_8_R_LIBELLES_POSTES_11" localSheetId="9">#REF!</definedName>
    <definedName name="P_Z_8_R_LIBELLES_POSTES_11" localSheetId="11">#REF!</definedName>
    <definedName name="P_Z_8_R_LIBELLES_POSTES_11">#REF!</definedName>
    <definedName name="P_Z_8_R_LIBELLES_POSTES_12" localSheetId="6">#REF!</definedName>
    <definedName name="P_Z_8_R_LIBELLES_POSTES_12" localSheetId="9">#REF!</definedName>
    <definedName name="P_Z_8_R_LIBELLES_POSTES_12" localSheetId="11">#REF!</definedName>
    <definedName name="P_Z_8_R_LIBELLES_POSTES_12">#REF!</definedName>
    <definedName name="P_Z_8_R_LIBELLES_POSTES_13" localSheetId="6">#REF!</definedName>
    <definedName name="P_Z_8_R_LIBELLES_POSTES_13" localSheetId="9">#REF!</definedName>
    <definedName name="P_Z_8_R_LIBELLES_POSTES_13" localSheetId="11">#REF!</definedName>
    <definedName name="P_Z_8_R_LIBELLES_POSTES_13">#REF!</definedName>
    <definedName name="P_Z_8_R_LIBELLES_POSTES_14" localSheetId="6">#REF!</definedName>
    <definedName name="P_Z_8_R_LIBELLES_POSTES_14" localSheetId="9">#REF!</definedName>
    <definedName name="P_Z_8_R_LIBELLES_POSTES_14" localSheetId="11">#REF!</definedName>
    <definedName name="P_Z_8_R_LIBELLES_POSTES_14">#REF!</definedName>
    <definedName name="P_Z_8_R_LIBELLES_POSTES_15" localSheetId="6">#REF!</definedName>
    <definedName name="P_Z_8_R_LIBELLES_POSTES_15" localSheetId="9">#REF!</definedName>
    <definedName name="P_Z_8_R_LIBELLES_POSTES_15" localSheetId="11">#REF!</definedName>
    <definedName name="P_Z_8_R_LIBELLES_POSTES_15">#REF!</definedName>
    <definedName name="P_Z_8_R_LIBELLES_POSTES_16" localSheetId="6">#REF!</definedName>
    <definedName name="P_Z_8_R_LIBELLES_POSTES_16" localSheetId="9">#REF!</definedName>
    <definedName name="P_Z_8_R_LIBELLES_POSTES_16" localSheetId="11">#REF!</definedName>
    <definedName name="P_Z_8_R_LIBELLES_POSTES_16">#REF!</definedName>
    <definedName name="P_Z_8_R_LIBELLES_POSTES_17" localSheetId="6">#REF!</definedName>
    <definedName name="P_Z_8_R_LIBELLES_POSTES_17" localSheetId="9">#REF!</definedName>
    <definedName name="P_Z_8_R_LIBELLES_POSTES_17" localSheetId="11">#REF!</definedName>
    <definedName name="P_Z_8_R_LIBELLES_POSTES_17">#REF!</definedName>
    <definedName name="P_Z_8_R_LIBELLES_POSTES_18" localSheetId="6">#REF!</definedName>
    <definedName name="P_Z_8_R_LIBELLES_POSTES_18" localSheetId="9">#REF!</definedName>
    <definedName name="P_Z_8_R_LIBELLES_POSTES_18" localSheetId="11">#REF!</definedName>
    <definedName name="P_Z_8_R_LIBELLES_POSTES_18">#REF!</definedName>
    <definedName name="P_Z_8_R_LIBELLES_POSTES_19" localSheetId="6">#REF!</definedName>
    <definedName name="P_Z_8_R_LIBELLES_POSTES_19" localSheetId="9">#REF!</definedName>
    <definedName name="P_Z_8_R_LIBELLES_POSTES_19" localSheetId="11">#REF!</definedName>
    <definedName name="P_Z_8_R_LIBELLES_POSTES_19">#REF!</definedName>
    <definedName name="P_Z_8_R_LIBELLES_POSTES_2" localSheetId="6">#REF!</definedName>
    <definedName name="P_Z_8_R_LIBELLES_POSTES_2" localSheetId="9">#REF!</definedName>
    <definedName name="P_Z_8_R_LIBELLES_POSTES_2" localSheetId="11">#REF!</definedName>
    <definedName name="P_Z_8_R_LIBELLES_POSTES_2">#REF!</definedName>
    <definedName name="P_Z_8_R_LIBELLES_POSTES_20" localSheetId="6">#REF!</definedName>
    <definedName name="P_Z_8_R_LIBELLES_POSTES_20" localSheetId="9">#REF!</definedName>
    <definedName name="P_Z_8_R_LIBELLES_POSTES_20" localSheetId="11">#REF!</definedName>
    <definedName name="P_Z_8_R_LIBELLES_POSTES_20">#REF!</definedName>
    <definedName name="P_Z_8_R_LIBELLES_POSTES_3" localSheetId="6">#REF!</definedName>
    <definedName name="P_Z_8_R_LIBELLES_POSTES_3" localSheetId="9">#REF!</definedName>
    <definedName name="P_Z_8_R_LIBELLES_POSTES_3" localSheetId="11">#REF!</definedName>
    <definedName name="P_Z_8_R_LIBELLES_POSTES_3">#REF!</definedName>
    <definedName name="P_Z_8_R_LIBELLES_POSTES_4" localSheetId="6">#REF!</definedName>
    <definedName name="P_Z_8_R_LIBELLES_POSTES_4" localSheetId="9">#REF!</definedName>
    <definedName name="P_Z_8_R_LIBELLES_POSTES_4" localSheetId="11">#REF!</definedName>
    <definedName name="P_Z_8_R_LIBELLES_POSTES_4">#REF!</definedName>
    <definedName name="P_Z_8_R_LIBELLES_POSTES_5" localSheetId="6">#REF!</definedName>
    <definedName name="P_Z_8_R_LIBELLES_POSTES_5" localSheetId="9">#REF!</definedName>
    <definedName name="P_Z_8_R_LIBELLES_POSTES_5" localSheetId="11">#REF!</definedName>
    <definedName name="P_Z_8_R_LIBELLES_POSTES_5">#REF!</definedName>
    <definedName name="P_Z_8_R_LIBELLES_POSTES_6" localSheetId="6">#REF!</definedName>
    <definedName name="P_Z_8_R_LIBELLES_POSTES_6" localSheetId="9">#REF!</definedName>
    <definedName name="P_Z_8_R_LIBELLES_POSTES_6" localSheetId="11">#REF!</definedName>
    <definedName name="P_Z_8_R_LIBELLES_POSTES_6">#REF!</definedName>
    <definedName name="P_Z_8_R_LIBELLES_POSTES_7" localSheetId="6">#REF!</definedName>
    <definedName name="P_Z_8_R_LIBELLES_POSTES_7" localSheetId="9">#REF!</definedName>
    <definedName name="P_Z_8_R_LIBELLES_POSTES_7" localSheetId="11">#REF!</definedName>
    <definedName name="P_Z_8_R_LIBELLES_POSTES_7">#REF!</definedName>
    <definedName name="P_Z_8_R_LIBELLES_POSTES_8" localSheetId="6">#REF!</definedName>
    <definedName name="P_Z_8_R_LIBELLES_POSTES_8" localSheetId="9">#REF!</definedName>
    <definedName name="P_Z_8_R_LIBELLES_POSTES_8" localSheetId="11">#REF!</definedName>
    <definedName name="P_Z_8_R_LIBELLES_POSTES_8">#REF!</definedName>
    <definedName name="P_Z_8_R_LIBELLES_POSTES_9" localSheetId="6">#REF!</definedName>
    <definedName name="P_Z_8_R_LIBELLES_POSTES_9" localSheetId="9">#REF!</definedName>
    <definedName name="P_Z_8_R_LIBELLES_POSTES_9" localSheetId="11">#REF!</definedName>
    <definedName name="P_Z_8_R_LIBELLES_POSTES_9">#REF!</definedName>
    <definedName name="P_Z_8_R_LIBELLES_SOUS_OPERATIONS" localSheetId="6">#REF!</definedName>
    <definedName name="P_Z_8_R_LIBELLES_SOUS_OPERATIONS" localSheetId="9">#REF!</definedName>
    <definedName name="P_Z_8_R_LIBELLES_SOUS_OPERATIONS" localSheetId="11">#REF!</definedName>
    <definedName name="P_Z_8_R_LIBELLES_SOUS_OPERATIONS">#REF!</definedName>
    <definedName name="P_Z_8_R_LIBELLES_SOUS_OPERATIONS_1" localSheetId="6">#REF!</definedName>
    <definedName name="P_Z_8_R_LIBELLES_SOUS_OPERATIONS_1" localSheetId="9">#REF!</definedName>
    <definedName name="P_Z_8_R_LIBELLES_SOUS_OPERATIONS_1" localSheetId="11">#REF!</definedName>
    <definedName name="P_Z_8_R_LIBELLES_SOUS_OPERATIONS_1">#REF!</definedName>
    <definedName name="P_Z_8_R_LIBELLES_SOUS_OPERATIONS_10" localSheetId="6">#REF!</definedName>
    <definedName name="P_Z_8_R_LIBELLES_SOUS_OPERATIONS_10" localSheetId="9">#REF!</definedName>
    <definedName name="P_Z_8_R_LIBELLES_SOUS_OPERATIONS_10" localSheetId="11">#REF!</definedName>
    <definedName name="P_Z_8_R_LIBELLES_SOUS_OPERATIONS_10">#REF!</definedName>
    <definedName name="P_Z_8_R_LIBELLES_SOUS_OPERATIONS_11" localSheetId="6">#REF!</definedName>
    <definedName name="P_Z_8_R_LIBELLES_SOUS_OPERATIONS_11" localSheetId="9">#REF!</definedName>
    <definedName name="P_Z_8_R_LIBELLES_SOUS_OPERATIONS_11" localSheetId="11">#REF!</definedName>
    <definedName name="P_Z_8_R_LIBELLES_SOUS_OPERATIONS_11">#REF!</definedName>
    <definedName name="P_Z_8_R_LIBELLES_SOUS_OPERATIONS_12" localSheetId="6">#REF!</definedName>
    <definedName name="P_Z_8_R_LIBELLES_SOUS_OPERATIONS_12" localSheetId="9">#REF!</definedName>
    <definedName name="P_Z_8_R_LIBELLES_SOUS_OPERATIONS_12" localSheetId="11">#REF!</definedName>
    <definedName name="P_Z_8_R_LIBELLES_SOUS_OPERATIONS_12">#REF!</definedName>
    <definedName name="P_Z_8_R_LIBELLES_SOUS_OPERATIONS_13" localSheetId="6">#REF!</definedName>
    <definedName name="P_Z_8_R_LIBELLES_SOUS_OPERATIONS_13" localSheetId="9">#REF!</definedName>
    <definedName name="P_Z_8_R_LIBELLES_SOUS_OPERATIONS_13" localSheetId="11">#REF!</definedName>
    <definedName name="P_Z_8_R_LIBELLES_SOUS_OPERATIONS_13">#REF!</definedName>
    <definedName name="P_Z_8_R_LIBELLES_SOUS_OPERATIONS_14" localSheetId="6">#REF!</definedName>
    <definedName name="P_Z_8_R_LIBELLES_SOUS_OPERATIONS_14" localSheetId="9">#REF!</definedName>
    <definedName name="P_Z_8_R_LIBELLES_SOUS_OPERATIONS_14" localSheetId="11">#REF!</definedName>
    <definedName name="P_Z_8_R_LIBELLES_SOUS_OPERATIONS_14">#REF!</definedName>
    <definedName name="P_Z_8_R_LIBELLES_SOUS_OPERATIONS_15" localSheetId="6">#REF!</definedName>
    <definedName name="P_Z_8_R_LIBELLES_SOUS_OPERATIONS_15" localSheetId="9">#REF!</definedName>
    <definedName name="P_Z_8_R_LIBELLES_SOUS_OPERATIONS_15" localSheetId="11">#REF!</definedName>
    <definedName name="P_Z_8_R_LIBELLES_SOUS_OPERATIONS_15">#REF!</definedName>
    <definedName name="P_Z_8_R_LIBELLES_SOUS_OPERATIONS_16" localSheetId="6">#REF!</definedName>
    <definedName name="P_Z_8_R_LIBELLES_SOUS_OPERATIONS_16" localSheetId="9">#REF!</definedName>
    <definedName name="P_Z_8_R_LIBELLES_SOUS_OPERATIONS_16" localSheetId="11">#REF!</definedName>
    <definedName name="P_Z_8_R_LIBELLES_SOUS_OPERATIONS_16">#REF!</definedName>
    <definedName name="P_Z_8_R_LIBELLES_SOUS_OPERATIONS_17" localSheetId="6">#REF!</definedName>
    <definedName name="P_Z_8_R_LIBELLES_SOUS_OPERATIONS_17" localSheetId="9">#REF!</definedName>
    <definedName name="P_Z_8_R_LIBELLES_SOUS_OPERATIONS_17" localSheetId="11">#REF!</definedName>
    <definedName name="P_Z_8_R_LIBELLES_SOUS_OPERATIONS_17">#REF!</definedName>
    <definedName name="P_Z_8_R_LIBELLES_SOUS_OPERATIONS_18" localSheetId="6">#REF!</definedName>
    <definedName name="P_Z_8_R_LIBELLES_SOUS_OPERATIONS_18" localSheetId="9">#REF!</definedName>
    <definedName name="P_Z_8_R_LIBELLES_SOUS_OPERATIONS_18" localSheetId="11">#REF!</definedName>
    <definedName name="P_Z_8_R_LIBELLES_SOUS_OPERATIONS_18">#REF!</definedName>
    <definedName name="P_Z_8_R_LIBELLES_SOUS_OPERATIONS_19" localSheetId="6">#REF!</definedName>
    <definedName name="P_Z_8_R_LIBELLES_SOUS_OPERATIONS_19" localSheetId="9">#REF!</definedName>
    <definedName name="P_Z_8_R_LIBELLES_SOUS_OPERATIONS_19" localSheetId="11">#REF!</definedName>
    <definedName name="P_Z_8_R_LIBELLES_SOUS_OPERATIONS_19">#REF!</definedName>
    <definedName name="P_Z_8_R_LIBELLES_SOUS_OPERATIONS_2" localSheetId="6">#REF!</definedName>
    <definedName name="P_Z_8_R_LIBELLES_SOUS_OPERATIONS_2" localSheetId="9">#REF!</definedName>
    <definedName name="P_Z_8_R_LIBELLES_SOUS_OPERATIONS_2" localSheetId="11">#REF!</definedName>
    <definedName name="P_Z_8_R_LIBELLES_SOUS_OPERATIONS_2">#REF!</definedName>
    <definedName name="P_Z_8_R_LIBELLES_SOUS_OPERATIONS_20" localSheetId="6">#REF!</definedName>
    <definedName name="P_Z_8_R_LIBELLES_SOUS_OPERATIONS_20" localSheetId="9">#REF!</definedName>
    <definedName name="P_Z_8_R_LIBELLES_SOUS_OPERATIONS_20" localSheetId="11">#REF!</definedName>
    <definedName name="P_Z_8_R_LIBELLES_SOUS_OPERATIONS_20">#REF!</definedName>
    <definedName name="P_Z_8_R_LIBELLES_SOUS_OPERATIONS_3" localSheetId="6">#REF!</definedName>
    <definedName name="P_Z_8_R_LIBELLES_SOUS_OPERATIONS_3" localSheetId="9">#REF!</definedName>
    <definedName name="P_Z_8_R_LIBELLES_SOUS_OPERATIONS_3" localSheetId="11">#REF!</definedName>
    <definedName name="P_Z_8_R_LIBELLES_SOUS_OPERATIONS_3">#REF!</definedName>
    <definedName name="P_Z_8_R_LIBELLES_SOUS_OPERATIONS_4" localSheetId="6">#REF!</definedName>
    <definedName name="P_Z_8_R_LIBELLES_SOUS_OPERATIONS_4" localSheetId="9">#REF!</definedName>
    <definedName name="P_Z_8_R_LIBELLES_SOUS_OPERATIONS_4" localSheetId="11">#REF!</definedName>
    <definedName name="P_Z_8_R_LIBELLES_SOUS_OPERATIONS_4">#REF!</definedName>
    <definedName name="P_Z_8_R_LIBELLES_SOUS_OPERATIONS_5" localSheetId="6">#REF!</definedName>
    <definedName name="P_Z_8_R_LIBELLES_SOUS_OPERATIONS_5" localSheetId="9">#REF!</definedName>
    <definedName name="P_Z_8_R_LIBELLES_SOUS_OPERATIONS_5" localSheetId="11">#REF!</definedName>
    <definedName name="P_Z_8_R_LIBELLES_SOUS_OPERATIONS_5">#REF!</definedName>
    <definedName name="P_Z_8_R_LIBELLES_SOUS_OPERATIONS_6" localSheetId="6">#REF!</definedName>
    <definedName name="P_Z_8_R_LIBELLES_SOUS_OPERATIONS_6" localSheetId="9">#REF!</definedName>
    <definedName name="P_Z_8_R_LIBELLES_SOUS_OPERATIONS_6" localSheetId="11">#REF!</definedName>
    <definedName name="P_Z_8_R_LIBELLES_SOUS_OPERATIONS_6">#REF!</definedName>
    <definedName name="P_Z_8_R_LIBELLES_SOUS_OPERATIONS_7" localSheetId="6">#REF!</definedName>
    <definedName name="P_Z_8_R_LIBELLES_SOUS_OPERATIONS_7" localSheetId="9">#REF!</definedName>
    <definedName name="P_Z_8_R_LIBELLES_SOUS_OPERATIONS_7" localSheetId="11">#REF!</definedName>
    <definedName name="P_Z_8_R_LIBELLES_SOUS_OPERATIONS_7">#REF!</definedName>
    <definedName name="P_Z_8_R_LIBELLES_SOUS_OPERATIONS_8" localSheetId="6">#REF!</definedName>
    <definedName name="P_Z_8_R_LIBELLES_SOUS_OPERATIONS_8" localSheetId="9">#REF!</definedName>
    <definedName name="P_Z_8_R_LIBELLES_SOUS_OPERATIONS_8" localSheetId="11">#REF!</definedName>
    <definedName name="P_Z_8_R_LIBELLES_SOUS_OPERATIONS_8">#REF!</definedName>
    <definedName name="P_Z_8_R_LIBELLES_SOUS_OPERATIONS_9" localSheetId="6">#REF!</definedName>
    <definedName name="P_Z_8_R_LIBELLES_SOUS_OPERATIONS_9" localSheetId="9">#REF!</definedName>
    <definedName name="P_Z_8_R_LIBELLES_SOUS_OPERATIONS_9" localSheetId="11">#REF!</definedName>
    <definedName name="P_Z_8_R_LIBELLES_SOUS_OPERATIONS_9">#REF!</definedName>
    <definedName name="P_Z_F_B_TYPE_1_ACTIVE" localSheetId="6">#REF!</definedName>
    <definedName name="P_Z_F_B_TYPE_1_ACTIVE" localSheetId="9">#REF!</definedName>
    <definedName name="P_Z_F_B_TYPE_1_ACTIVE" localSheetId="11">#REF!</definedName>
    <definedName name="P_Z_F_B_TYPE_1_ACTIVE">#REF!</definedName>
    <definedName name="P_Z_F_B_TYPE_10_ACTIVE" localSheetId="6">#REF!</definedName>
    <definedName name="P_Z_F_B_TYPE_10_ACTIVE" localSheetId="9">#REF!</definedName>
    <definedName name="P_Z_F_B_TYPE_10_ACTIVE" localSheetId="11">#REF!</definedName>
    <definedName name="P_Z_F_B_TYPE_10_ACTIVE">#REF!</definedName>
    <definedName name="P_Z_F_B_TYPE_11_ACTIVE" localSheetId="6">#REF!</definedName>
    <definedName name="P_Z_F_B_TYPE_11_ACTIVE" localSheetId="9">#REF!</definedName>
    <definedName name="P_Z_F_B_TYPE_11_ACTIVE" localSheetId="11">#REF!</definedName>
    <definedName name="P_Z_F_B_TYPE_11_ACTIVE">#REF!</definedName>
    <definedName name="P_Z_F_B_TYPE_12_ACTIVE" localSheetId="6">#REF!</definedName>
    <definedName name="P_Z_F_B_TYPE_12_ACTIVE" localSheetId="9">#REF!</definedName>
    <definedName name="P_Z_F_B_TYPE_12_ACTIVE" localSheetId="11">#REF!</definedName>
    <definedName name="P_Z_F_B_TYPE_12_ACTIVE">#REF!</definedName>
    <definedName name="P_Z_F_B_TYPE_13_ACTIVE" localSheetId="6">#REF!</definedName>
    <definedName name="P_Z_F_B_TYPE_13_ACTIVE" localSheetId="9">#REF!</definedName>
    <definedName name="P_Z_F_B_TYPE_13_ACTIVE" localSheetId="11">#REF!</definedName>
    <definedName name="P_Z_F_B_TYPE_13_ACTIVE">#REF!</definedName>
    <definedName name="P_Z_F_B_TYPE_2_ACTIVE" localSheetId="6">#REF!</definedName>
    <definedName name="P_Z_F_B_TYPE_2_ACTIVE" localSheetId="9">#REF!</definedName>
    <definedName name="P_Z_F_B_TYPE_2_ACTIVE" localSheetId="11">#REF!</definedName>
    <definedName name="P_Z_F_B_TYPE_2_ACTIVE">#REF!</definedName>
    <definedName name="P_Z_F_B_TYPE_3_ACTIVE" localSheetId="6">#REF!</definedName>
    <definedName name="P_Z_F_B_TYPE_3_ACTIVE" localSheetId="9">#REF!</definedName>
    <definedName name="P_Z_F_B_TYPE_3_ACTIVE" localSheetId="11">#REF!</definedName>
    <definedName name="P_Z_F_B_TYPE_3_ACTIVE">#REF!</definedName>
    <definedName name="P_Z_F_B_TYPE_4_ACTIVE" localSheetId="6">#REF!</definedName>
    <definedName name="P_Z_F_B_TYPE_4_ACTIVE" localSheetId="9">#REF!</definedName>
    <definedName name="P_Z_F_B_TYPE_4_ACTIVE" localSheetId="11">#REF!</definedName>
    <definedName name="P_Z_F_B_TYPE_4_ACTIVE">#REF!</definedName>
    <definedName name="P_Z_F_B_TYPE_5_ACTIVE" localSheetId="6">#REF!</definedName>
    <definedName name="P_Z_F_B_TYPE_5_ACTIVE" localSheetId="9">#REF!</definedName>
    <definedName name="P_Z_F_B_TYPE_5_ACTIVE" localSheetId="11">#REF!</definedName>
    <definedName name="P_Z_F_B_TYPE_5_ACTIVE">#REF!</definedName>
    <definedName name="P_Z_F_B_TYPE_6_ACTIVE" localSheetId="6">#REF!</definedName>
    <definedName name="P_Z_F_B_TYPE_6_ACTIVE" localSheetId="9">#REF!</definedName>
    <definedName name="P_Z_F_B_TYPE_6_ACTIVE" localSheetId="11">#REF!</definedName>
    <definedName name="P_Z_F_B_TYPE_6_ACTIVE">#REF!</definedName>
    <definedName name="P_Z_F_B_TYPE_7_ACTIVE" localSheetId="6">#REF!</definedName>
    <definedName name="P_Z_F_B_TYPE_7_ACTIVE" localSheetId="9">#REF!</definedName>
    <definedName name="P_Z_F_B_TYPE_7_ACTIVE" localSheetId="11">#REF!</definedName>
    <definedName name="P_Z_F_B_TYPE_7_ACTIVE">#REF!</definedName>
    <definedName name="P_Z_F_B_TYPE_8_ACTIVE" localSheetId="6">#REF!</definedName>
    <definedName name="P_Z_F_B_TYPE_8_ACTIVE" localSheetId="9">#REF!</definedName>
    <definedName name="P_Z_F_B_TYPE_8_ACTIVE" localSheetId="11">#REF!</definedName>
    <definedName name="P_Z_F_B_TYPE_8_ACTIVE">#REF!</definedName>
    <definedName name="P_Z_F_B_TYPE_9_ACTIVE" localSheetId="6">#REF!</definedName>
    <definedName name="P_Z_F_B_TYPE_9_ACTIVE" localSheetId="9">#REF!</definedName>
    <definedName name="P_Z_F_B_TYPE_9_ACTIVE" localSheetId="11">#REF!</definedName>
    <definedName name="P_Z_F_B_TYPE_9_ACTIVE">#REF!</definedName>
    <definedName name="P_Z_F_N_CODE_INTERVENTION" localSheetId="6">#REF!</definedName>
    <definedName name="P_Z_F_N_CODE_INTERVENTION" localSheetId="9">#REF!</definedName>
    <definedName name="P_Z_F_N_CODE_INTERVENTION" localSheetId="11">#REF!</definedName>
    <definedName name="P_Z_F_N_CODE_INTERVENTION">#REF!</definedName>
    <definedName name="P_Z_F_N_CONSIGNES_UTILISATION" localSheetId="6">#REF!</definedName>
    <definedName name="P_Z_F_N_CONSIGNES_UTILISATION" localSheetId="9">#REF!</definedName>
    <definedName name="P_Z_F_N_CONSIGNES_UTILISATION" localSheetId="11">#REF!</definedName>
    <definedName name="P_Z_F_N_CONSIGNES_UTILISATION">#REF!</definedName>
    <definedName name="P_Z_F_N_CONSIGNES_UTILISATION_FIN" localSheetId="6">#REF!</definedName>
    <definedName name="P_Z_F_N_CONSIGNES_UTILISATION_FIN" localSheetId="9">#REF!</definedName>
    <definedName name="P_Z_F_N_CONSIGNES_UTILISATION_FIN" localSheetId="11">#REF!</definedName>
    <definedName name="P_Z_F_N_CONSIGNES_UTILISATION_FIN">#REF!</definedName>
    <definedName name="P_Z_F_N_LIBELLE_DISPOSITIF" localSheetId="6">#REF!</definedName>
    <definedName name="P_Z_F_N_LIBELLE_DISPOSITIF" localSheetId="9">#REF!</definedName>
    <definedName name="P_Z_F_N_LIBELLE_DISPOSITIF" localSheetId="11">#REF!</definedName>
    <definedName name="P_Z_F_N_LIBELLE_DISPOSITIF">#REF!</definedName>
    <definedName name="P_Z_F_N_NB_LOGOS_FINANCEURS" localSheetId="6">#REF!</definedName>
    <definedName name="P_Z_F_N_NB_LOGOS_FINANCEURS" localSheetId="9">#REF!</definedName>
    <definedName name="P_Z_F_N_NB_LOGOS_FINANCEURS" localSheetId="11">#REF!</definedName>
    <definedName name="P_Z_F_N_NB_LOGOS_FINANCEURS">#REF!</definedName>
    <definedName name="P_Z_F_N_RAPPELS" localSheetId="6">#REF!</definedName>
    <definedName name="P_Z_F_N_RAPPELS" localSheetId="9">#REF!</definedName>
    <definedName name="P_Z_F_N_RAPPELS" localSheetId="11">#REF!</definedName>
    <definedName name="P_Z_F_N_RAPPELS">#REF!</definedName>
    <definedName name="P_Z_G_R_G_BOOLEEN" localSheetId="6">#REF!</definedName>
    <definedName name="P_Z_G_R_G_BOOLEEN" localSheetId="9">#REF!</definedName>
    <definedName name="P_Z_G_R_G_BOOLEEN" localSheetId="11">#REF!</definedName>
    <definedName name="P_Z_G_R_G_BOOLEEN">#REF!</definedName>
    <definedName name="P_Z_G_R_G_BOOLEEN_NON" localSheetId="6">#REF!</definedName>
    <definedName name="P_Z_G_R_G_BOOLEEN_NON" localSheetId="9">#REF!</definedName>
    <definedName name="P_Z_G_R_G_BOOLEEN_NON" localSheetId="11">#REF!</definedName>
    <definedName name="P_Z_G_R_G_BOOLEEN_NON">#REF!</definedName>
    <definedName name="P_Z_G_R_G_BOOLEEN_OUI" localSheetId="6">#REF!</definedName>
    <definedName name="P_Z_G_R_G_BOOLEEN_OUI" localSheetId="9">#REF!</definedName>
    <definedName name="P_Z_G_R_G_BOOLEEN_OUI" localSheetId="11">#REF!</definedName>
    <definedName name="P_Z_G_R_G_BOOLEEN_OUI">#REF!</definedName>
    <definedName name="P_Z_G_R_G_INTERVENTIONS_PSN" localSheetId="6">#REF!</definedName>
    <definedName name="P_Z_G_R_G_INTERVENTIONS_PSN" localSheetId="9">#REF!</definedName>
    <definedName name="P_Z_G_R_G_INTERVENTIONS_PSN" localSheetId="11">#REF!</definedName>
    <definedName name="P_Z_G_R_G_INTERVENTIONS_PSN">#REF!</definedName>
    <definedName name="P_Z_G_R_G_NB_CATEGORIES" localSheetId="6">#REF!</definedName>
    <definedName name="P_Z_G_R_G_NB_CATEGORIES" localSheetId="9">#REF!</definedName>
    <definedName name="P_Z_G_R_G_NB_CATEGORIES" localSheetId="11">#REF!</definedName>
    <definedName name="P_Z_G_R_G_NB_CATEGORIES">#REF!</definedName>
    <definedName name="P_Z_G_R_G_NB_LOGOS_FINANCEURS" localSheetId="6">#REF!</definedName>
    <definedName name="P_Z_G_R_G_NB_LOGOS_FINANCEURS" localSheetId="9">#REF!</definedName>
    <definedName name="P_Z_G_R_G_NB_LOGOS_FINANCEURS" localSheetId="11">#REF!</definedName>
    <definedName name="P_Z_G_R_G_NB_LOGOS_FINANCEURS">#REF!</definedName>
    <definedName name="_xlnm.Print_Area" localSheetId="0">Accueil!$A$1:$X$36</definedName>
    <definedName name="zz" localSheetId="6">#REF!</definedName>
    <definedName name="zz" localSheetId="9">#REF!</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34" l="1"/>
  <c r="D28" i="34"/>
  <c r="D28" i="23"/>
  <c r="C3" i="23" l="1"/>
  <c r="C11" i="34"/>
  <c r="D11" i="34" s="1"/>
  <c r="C10" i="34"/>
  <c r="D10" i="34" s="1"/>
  <c r="C9" i="34"/>
  <c r="D9" i="34" s="1"/>
  <c r="D8" i="34"/>
  <c r="D7" i="34"/>
  <c r="C8" i="34"/>
  <c r="F7" i="34" l="1"/>
  <c r="F6" i="34"/>
  <c r="I22" i="23"/>
  <c r="I22" i="34"/>
  <c r="I21" i="34"/>
  <c r="F17" i="34"/>
  <c r="F18" i="34"/>
  <c r="F19" i="34"/>
  <c r="F20" i="34"/>
  <c r="F21" i="34"/>
  <c r="E17" i="34"/>
  <c r="E18" i="34"/>
  <c r="E19" i="34"/>
  <c r="E20" i="34"/>
  <c r="E21" i="34"/>
  <c r="E16" i="34"/>
  <c r="F21" i="23"/>
  <c r="F20" i="23"/>
  <c r="F18" i="23"/>
  <c r="F17" i="23"/>
  <c r="F6" i="23"/>
  <c r="M16" i="34"/>
  <c r="C7" i="34"/>
  <c r="C7" i="23"/>
  <c r="O17" i="23" l="1"/>
  <c r="O18" i="23"/>
  <c r="O19" i="23"/>
  <c r="O20" i="23"/>
  <c r="O21" i="23"/>
  <c r="O16" i="23"/>
  <c r="I17" i="23" l="1"/>
  <c r="I18" i="23"/>
  <c r="I19" i="23"/>
  <c r="I20" i="23"/>
  <c r="I21" i="23"/>
  <c r="I16" i="23"/>
  <c r="M17" i="23"/>
  <c r="M18" i="23"/>
  <c r="M19" i="23"/>
  <c r="M20" i="23"/>
  <c r="M21" i="23"/>
  <c r="M16" i="23"/>
  <c r="C9" i="23" l="1"/>
  <c r="L28" i="23"/>
  <c r="AV9" i="14" l="1"/>
  <c r="AV10" i="14"/>
  <c r="AV11" i="14"/>
  <c r="AV12" i="14"/>
  <c r="AV13" i="14"/>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8" i="14"/>
  <c r="BJ59" i="13"/>
  <c r="AG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8" i="1"/>
  <c r="AW8" i="14"/>
  <c r="BK61" i="13"/>
  <c r="BL61" i="13"/>
  <c r="BM61" i="13"/>
  <c r="BK62" i="13"/>
  <c r="BL62" i="13"/>
  <c r="BM62" i="13"/>
  <c r="BK63" i="13"/>
  <c r="BL63" i="13"/>
  <c r="BM63" i="13"/>
  <c r="BK64" i="13"/>
  <c r="BL64" i="13"/>
  <c r="BM64" i="13"/>
  <c r="BK65" i="13"/>
  <c r="BL65" i="13"/>
  <c r="BM65" i="13"/>
  <c r="BK66" i="13"/>
  <c r="BL66" i="13"/>
  <c r="BM66" i="13"/>
  <c r="BK67" i="13"/>
  <c r="BL67" i="13"/>
  <c r="BM67" i="13"/>
  <c r="BK68" i="13"/>
  <c r="BL68" i="13"/>
  <c r="BM68" i="13"/>
  <c r="BK69" i="13"/>
  <c r="BL69" i="13"/>
  <c r="BM69" i="13"/>
  <c r="BK70" i="13"/>
  <c r="BL70" i="13"/>
  <c r="BM70" i="13"/>
  <c r="BK71" i="13"/>
  <c r="BL71" i="13"/>
  <c r="BM71" i="13"/>
  <c r="BK72" i="13"/>
  <c r="BL72" i="13"/>
  <c r="BM72" i="13"/>
  <c r="BK73" i="13"/>
  <c r="BL73" i="13"/>
  <c r="BM73" i="13"/>
  <c r="BK74" i="13"/>
  <c r="BL74" i="13"/>
  <c r="BM74" i="13"/>
  <c r="BK75" i="13"/>
  <c r="BL75" i="13"/>
  <c r="BM75" i="13"/>
  <c r="BK76" i="13"/>
  <c r="BL76" i="13"/>
  <c r="BM76" i="13"/>
  <c r="BK77" i="13"/>
  <c r="BL77" i="13"/>
  <c r="BM77" i="13"/>
  <c r="BK78" i="13"/>
  <c r="BL78" i="13"/>
  <c r="BM78" i="13"/>
  <c r="BK79" i="13"/>
  <c r="BL79" i="13"/>
  <c r="BM79" i="13"/>
  <c r="BK80" i="13"/>
  <c r="BL80" i="13"/>
  <c r="BM80" i="13"/>
  <c r="BK81" i="13"/>
  <c r="BL81" i="13"/>
  <c r="BM81" i="13"/>
  <c r="BK82" i="13"/>
  <c r="BL82" i="13"/>
  <c r="BM82" i="13"/>
  <c r="BK83" i="13"/>
  <c r="BL83" i="13"/>
  <c r="BM83" i="13"/>
  <c r="BK84" i="13"/>
  <c r="BL84" i="13"/>
  <c r="BM84" i="13"/>
  <c r="BK85" i="13"/>
  <c r="BL85" i="13"/>
  <c r="BM85" i="13"/>
  <c r="BK86" i="13"/>
  <c r="BL86" i="13"/>
  <c r="BM86" i="13"/>
  <c r="BK87" i="13"/>
  <c r="BL87" i="13"/>
  <c r="BM87" i="13"/>
  <c r="BK88" i="13"/>
  <c r="BL88" i="13"/>
  <c r="BM88" i="13"/>
  <c r="BK89" i="13"/>
  <c r="BL89" i="13"/>
  <c r="BM89" i="13"/>
  <c r="BK90" i="13"/>
  <c r="BL90" i="13"/>
  <c r="BM90" i="13"/>
  <c r="BK91" i="13"/>
  <c r="BL91" i="13"/>
  <c r="BM91" i="13"/>
  <c r="BK92" i="13"/>
  <c r="BL92" i="13"/>
  <c r="BM92" i="13"/>
  <c r="BK93" i="13"/>
  <c r="BL93" i="13"/>
  <c r="BM93" i="13"/>
  <c r="BK94" i="13"/>
  <c r="BL94" i="13"/>
  <c r="BM94" i="13"/>
  <c r="BK95" i="13"/>
  <c r="BL95" i="13"/>
  <c r="BM95" i="13"/>
  <c r="BK96" i="13"/>
  <c r="BL96" i="13"/>
  <c r="BM96" i="13"/>
  <c r="BK97" i="13"/>
  <c r="BL97" i="13"/>
  <c r="BM97" i="13"/>
  <c r="BK98" i="13"/>
  <c r="BL98" i="13"/>
  <c r="BM98" i="13"/>
  <c r="BK99" i="13"/>
  <c r="BL99" i="13"/>
  <c r="BM99" i="13"/>
  <c r="BK59" i="13"/>
  <c r="BM60" i="13"/>
  <c r="BL60" i="13"/>
  <c r="BK60" i="13"/>
  <c r="BM59" i="13"/>
  <c r="BL59" i="13"/>
  <c r="BK11" i="13"/>
  <c r="BL11" i="13"/>
  <c r="BM11" i="13"/>
  <c r="BK12" i="13"/>
  <c r="BL12" i="13"/>
  <c r="BM12" i="13"/>
  <c r="BK13" i="13"/>
  <c r="BL13" i="13"/>
  <c r="BM13" i="13"/>
  <c r="BK14" i="13"/>
  <c r="BL14" i="13"/>
  <c r="BM14" i="13"/>
  <c r="BK15" i="13"/>
  <c r="BL15" i="13"/>
  <c r="BM15" i="13"/>
  <c r="BK16" i="13"/>
  <c r="BL16" i="13"/>
  <c r="BM16" i="13"/>
  <c r="BK17" i="13"/>
  <c r="BL17" i="13"/>
  <c r="BM17" i="13"/>
  <c r="BK18" i="13"/>
  <c r="BL18" i="13"/>
  <c r="BM18" i="13"/>
  <c r="BK19" i="13"/>
  <c r="BL19" i="13"/>
  <c r="BM19" i="13"/>
  <c r="BK20" i="13"/>
  <c r="BL20" i="13"/>
  <c r="BM20" i="13"/>
  <c r="BK21" i="13"/>
  <c r="BL21" i="13"/>
  <c r="BM21" i="13"/>
  <c r="BK22" i="13"/>
  <c r="BL22" i="13"/>
  <c r="BM22" i="13"/>
  <c r="BK23" i="13"/>
  <c r="BL23" i="13"/>
  <c r="BM23" i="13"/>
  <c r="BK24" i="13"/>
  <c r="BL24" i="13"/>
  <c r="BM24" i="13"/>
  <c r="BK25" i="13"/>
  <c r="BL25" i="13"/>
  <c r="BM25" i="13"/>
  <c r="BK26" i="13"/>
  <c r="BL26" i="13"/>
  <c r="BM26" i="13"/>
  <c r="BK27" i="13"/>
  <c r="BL27" i="13"/>
  <c r="BM27" i="13"/>
  <c r="BK28" i="13"/>
  <c r="BL28" i="13"/>
  <c r="BM28" i="13"/>
  <c r="BK29" i="13"/>
  <c r="BL29" i="13"/>
  <c r="BM29" i="13"/>
  <c r="BK30" i="13"/>
  <c r="BL30" i="13"/>
  <c r="BM30" i="13"/>
  <c r="BK31" i="13"/>
  <c r="BL31" i="13"/>
  <c r="BM31" i="13"/>
  <c r="BK32" i="13"/>
  <c r="BL32" i="13"/>
  <c r="BM32" i="13"/>
  <c r="BK33" i="13"/>
  <c r="BL33" i="13"/>
  <c r="BM33" i="13"/>
  <c r="BK34" i="13"/>
  <c r="BL34" i="13"/>
  <c r="BM34" i="13"/>
  <c r="BK35" i="13"/>
  <c r="BL35" i="13"/>
  <c r="BM35" i="13"/>
  <c r="BK36" i="13"/>
  <c r="BL36" i="13"/>
  <c r="BM36" i="13"/>
  <c r="BK37" i="13"/>
  <c r="BL37" i="13"/>
  <c r="BM37" i="13"/>
  <c r="BK38" i="13"/>
  <c r="BL38" i="13"/>
  <c r="BM38" i="13"/>
  <c r="BK39" i="13"/>
  <c r="BL39" i="13"/>
  <c r="BM39" i="13"/>
  <c r="BK40" i="13"/>
  <c r="BL40" i="13"/>
  <c r="BM40" i="13"/>
  <c r="BK41" i="13"/>
  <c r="BL41" i="13"/>
  <c r="BM41" i="13"/>
  <c r="BK42" i="13"/>
  <c r="BL42" i="13"/>
  <c r="BM42" i="13"/>
  <c r="BK43" i="13"/>
  <c r="BL43" i="13"/>
  <c r="BM43" i="13"/>
  <c r="BK44" i="13"/>
  <c r="BL44" i="13"/>
  <c r="BM44" i="13"/>
  <c r="BK45" i="13"/>
  <c r="BL45" i="13"/>
  <c r="BM45" i="13"/>
  <c r="BK46" i="13"/>
  <c r="BL46" i="13"/>
  <c r="BM46" i="13"/>
  <c r="BK47" i="13"/>
  <c r="BL47" i="13"/>
  <c r="BM47" i="13"/>
  <c r="BK48" i="13"/>
  <c r="BL48" i="13"/>
  <c r="BM48" i="13"/>
  <c r="BK49" i="13"/>
  <c r="BL49" i="13"/>
  <c r="BM49" i="13"/>
  <c r="BK50" i="13"/>
  <c r="BL50" i="13"/>
  <c r="BM50" i="13"/>
  <c r="BL10" i="13"/>
  <c r="BM10" i="13"/>
  <c r="BK10" i="13"/>
  <c r="BJ60" i="13"/>
  <c r="BJ61" i="13"/>
  <c r="BJ62" i="13"/>
  <c r="BJ63" i="13"/>
  <c r="BJ64" i="13"/>
  <c r="BJ65" i="13"/>
  <c r="BJ66" i="13"/>
  <c r="BJ67" i="13"/>
  <c r="BJ68" i="13"/>
  <c r="BJ69" i="13"/>
  <c r="BJ70" i="13"/>
  <c r="BJ71" i="13"/>
  <c r="BJ72" i="13"/>
  <c r="BJ73" i="13"/>
  <c r="BJ74" i="13"/>
  <c r="BJ75" i="13"/>
  <c r="BJ76" i="13"/>
  <c r="BJ77" i="13"/>
  <c r="BJ78" i="13"/>
  <c r="BJ79" i="13"/>
  <c r="BJ80" i="13"/>
  <c r="BJ81" i="13"/>
  <c r="BJ82" i="13"/>
  <c r="BJ83" i="13"/>
  <c r="BJ84" i="13"/>
  <c r="BJ85" i="13"/>
  <c r="BJ86" i="13"/>
  <c r="BJ87" i="13"/>
  <c r="BJ88" i="13"/>
  <c r="BJ89" i="13"/>
  <c r="BJ90" i="13"/>
  <c r="BJ91" i="13"/>
  <c r="BJ92" i="13"/>
  <c r="BJ93" i="13"/>
  <c r="BJ94" i="13"/>
  <c r="BJ95" i="13"/>
  <c r="BJ96" i="13"/>
  <c r="BJ97" i="13"/>
  <c r="BJ98" i="13"/>
  <c r="BJ99"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J38" i="13"/>
  <c r="BJ39" i="13"/>
  <c r="BJ40" i="13"/>
  <c r="BJ41" i="13"/>
  <c r="BJ42" i="13"/>
  <c r="BJ43" i="13"/>
  <c r="BJ44" i="13"/>
  <c r="BJ45" i="13"/>
  <c r="BJ46" i="13"/>
  <c r="BJ47" i="13"/>
  <c r="BJ48" i="13"/>
  <c r="BJ49" i="13"/>
  <c r="BJ50" i="13"/>
  <c r="AO8" i="14"/>
  <c r="AP8" i="14"/>
  <c r="AQ8" i="14"/>
  <c r="BD62" i="13"/>
  <c r="BD63" i="13"/>
  <c r="BD64" i="13"/>
  <c r="BD65" i="13"/>
  <c r="BD66" i="13"/>
  <c r="BD67" i="13"/>
  <c r="BD68" i="13"/>
  <c r="BD69" i="13"/>
  <c r="BD70" i="13"/>
  <c r="BD71" i="13"/>
  <c r="BD72" i="13"/>
  <c r="BD73" i="13"/>
  <c r="BD74" i="13"/>
  <c r="BD75" i="13"/>
  <c r="BD76" i="13"/>
  <c r="BD77" i="13"/>
  <c r="BD78" i="13"/>
  <c r="BD79" i="13"/>
  <c r="BD80" i="13"/>
  <c r="BD81" i="13"/>
  <c r="BD82" i="13"/>
  <c r="BD83" i="13"/>
  <c r="BD84" i="13"/>
  <c r="BD85" i="13"/>
  <c r="BD86" i="13"/>
  <c r="BD87" i="13"/>
  <c r="BD88" i="13"/>
  <c r="BD89" i="13"/>
  <c r="BD90" i="13"/>
  <c r="BD91" i="13"/>
  <c r="BD92" i="13"/>
  <c r="BD93" i="13"/>
  <c r="BD94" i="13"/>
  <c r="BD95" i="13"/>
  <c r="BD96" i="13"/>
  <c r="BD97" i="13"/>
  <c r="BD98" i="13"/>
  <c r="BD99" i="13"/>
  <c r="BD61" i="13"/>
  <c r="BD60" i="13"/>
  <c r="BD59"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D38" i="13"/>
  <c r="BD39" i="13"/>
  <c r="BD40" i="13"/>
  <c r="BD41" i="13"/>
  <c r="BD42" i="13"/>
  <c r="BD43" i="13"/>
  <c r="BD44" i="13"/>
  <c r="BD45" i="13"/>
  <c r="BD46" i="13"/>
  <c r="BD47" i="13"/>
  <c r="BD48" i="13"/>
  <c r="BD49" i="13"/>
  <c r="BD50" i="13"/>
  <c r="BD10" i="13"/>
  <c r="BJ10" i="13" s="1"/>
  <c r="AC8" i="1" l="1"/>
  <c r="E11" i="19" l="1"/>
  <c r="E10" i="19"/>
  <c r="B106" i="34" l="1"/>
  <c r="B105" i="34"/>
  <c r="B104" i="34"/>
  <c r="B103" i="34"/>
  <c r="B102" i="34"/>
  <c r="B101" i="34"/>
  <c r="B100" i="34"/>
  <c r="R100" i="34"/>
  <c r="Q100" i="34"/>
  <c r="P88" i="34"/>
  <c r="P100" i="34"/>
  <c r="O100" i="34"/>
  <c r="N100" i="34"/>
  <c r="M100" i="34"/>
  <c r="G100" i="34"/>
  <c r="F100" i="34"/>
  <c r="E100" i="34"/>
  <c r="C100" i="34"/>
  <c r="Q88" i="34"/>
  <c r="R88" i="34"/>
  <c r="O88" i="34"/>
  <c r="N88" i="34"/>
  <c r="M88" i="34"/>
  <c r="M76" i="34"/>
  <c r="G88" i="34"/>
  <c r="F88" i="34"/>
  <c r="E88" i="34"/>
  <c r="C88" i="34"/>
  <c r="B94" i="34"/>
  <c r="B93" i="34"/>
  <c r="B92" i="34"/>
  <c r="B91" i="34"/>
  <c r="B90" i="34"/>
  <c r="B89" i="34"/>
  <c r="B88" i="34"/>
  <c r="R76" i="34"/>
  <c r="Q76" i="34"/>
  <c r="P76" i="34"/>
  <c r="P64" i="34"/>
  <c r="O76" i="34"/>
  <c r="N76" i="34"/>
  <c r="M64" i="34"/>
  <c r="G76" i="34"/>
  <c r="F76" i="34"/>
  <c r="E76" i="34"/>
  <c r="C76" i="34"/>
  <c r="B82" i="34"/>
  <c r="B81" i="34"/>
  <c r="B80" i="34"/>
  <c r="B79" i="34"/>
  <c r="B78" i="34"/>
  <c r="B77" i="34"/>
  <c r="B76" i="34"/>
  <c r="R64" i="34"/>
  <c r="Q64" i="34"/>
  <c r="O64" i="34"/>
  <c r="N64" i="34"/>
  <c r="G64" i="34"/>
  <c r="F64" i="34"/>
  <c r="E64" i="34"/>
  <c r="C64" i="34"/>
  <c r="B70" i="34"/>
  <c r="B69" i="34"/>
  <c r="B68" i="34"/>
  <c r="B67" i="34"/>
  <c r="B66" i="34"/>
  <c r="B65" i="34"/>
  <c r="B64" i="34"/>
  <c r="R52" i="34"/>
  <c r="Q52" i="34"/>
  <c r="P40" i="34"/>
  <c r="P28" i="34"/>
  <c r="P52" i="34"/>
  <c r="M52" i="34"/>
  <c r="O52" i="34"/>
  <c r="N52" i="34"/>
  <c r="G52" i="34"/>
  <c r="F52" i="34"/>
  <c r="E52" i="34"/>
  <c r="C52" i="34"/>
  <c r="B58" i="34"/>
  <c r="B57" i="34"/>
  <c r="B56" i="34"/>
  <c r="B55" i="34"/>
  <c r="B54" i="34"/>
  <c r="B53" i="34"/>
  <c r="B52" i="34"/>
  <c r="B107" i="34" l="1"/>
  <c r="R40" i="34"/>
  <c r="Q40" i="34"/>
  <c r="O40" i="34"/>
  <c r="N40" i="34"/>
  <c r="M40" i="34"/>
  <c r="R28" i="34"/>
  <c r="Q28" i="34"/>
  <c r="E40" i="34"/>
  <c r="G40" i="34"/>
  <c r="F40" i="34"/>
  <c r="C40" i="34"/>
  <c r="B46" i="34"/>
  <c r="B45" i="34"/>
  <c r="B44" i="34"/>
  <c r="B43" i="34"/>
  <c r="B42" i="34"/>
  <c r="B41" i="34"/>
  <c r="B40" i="34"/>
  <c r="O28" i="34"/>
  <c r="N28" i="34"/>
  <c r="M28" i="34"/>
  <c r="G28" i="34"/>
  <c r="F28" i="34"/>
  <c r="E28" i="34"/>
  <c r="C28" i="34"/>
  <c r="B34" i="34"/>
  <c r="B33" i="34"/>
  <c r="B32" i="34"/>
  <c r="B31" i="34"/>
  <c r="B30" i="34"/>
  <c r="B29" i="34"/>
  <c r="B28" i="34"/>
  <c r="O21" i="34"/>
  <c r="C21" i="34"/>
  <c r="D21" i="34" s="1"/>
  <c r="O20" i="34"/>
  <c r="C20" i="34"/>
  <c r="D20" i="34" s="1"/>
  <c r="O19" i="34"/>
  <c r="C19" i="34"/>
  <c r="D19" i="34" s="1"/>
  <c r="O18" i="34"/>
  <c r="C18" i="34"/>
  <c r="D18" i="34" s="1"/>
  <c r="O17" i="34"/>
  <c r="C17" i="34"/>
  <c r="D17" i="34" s="1"/>
  <c r="G16" i="34"/>
  <c r="F16" i="34"/>
  <c r="C16" i="34"/>
  <c r="D16" i="34" s="1"/>
  <c r="G4" i="34"/>
  <c r="C4" i="34"/>
  <c r="B83" i="34"/>
  <c r="B59" i="34"/>
  <c r="L100" i="23"/>
  <c r="P100" i="23"/>
  <c r="B106" i="23"/>
  <c r="B105" i="23"/>
  <c r="D100" i="23" s="1"/>
  <c r="B104" i="23"/>
  <c r="B103" i="23"/>
  <c r="B102" i="23"/>
  <c r="B101" i="23"/>
  <c r="B100" i="23"/>
  <c r="P88" i="23"/>
  <c r="B94" i="23"/>
  <c r="B93" i="23"/>
  <c r="B92" i="23"/>
  <c r="B91" i="23"/>
  <c r="B90" i="23"/>
  <c r="B89" i="23"/>
  <c r="B88" i="23"/>
  <c r="B82" i="23"/>
  <c r="B81" i="23"/>
  <c r="B80" i="23"/>
  <c r="B79" i="23"/>
  <c r="B78" i="23"/>
  <c r="B77" i="23"/>
  <c r="B76" i="23"/>
  <c r="B70" i="23"/>
  <c r="B69" i="23"/>
  <c r="B68" i="23"/>
  <c r="B67" i="23"/>
  <c r="B66" i="23"/>
  <c r="B65" i="23"/>
  <c r="B64" i="23"/>
  <c r="B58" i="23"/>
  <c r="B57" i="23"/>
  <c r="B56" i="23"/>
  <c r="B55" i="23"/>
  <c r="B54" i="23"/>
  <c r="B53" i="23"/>
  <c r="B52" i="23"/>
  <c r="P76" i="23"/>
  <c r="L76" i="23"/>
  <c r="L88" i="23"/>
  <c r="P52" i="23"/>
  <c r="L52" i="23"/>
  <c r="P64" i="23"/>
  <c r="L64" i="23"/>
  <c r="P40" i="23"/>
  <c r="L40" i="23"/>
  <c r="B46" i="23"/>
  <c r="B45" i="23"/>
  <c r="B44" i="23"/>
  <c r="B43" i="23"/>
  <c r="B42" i="23"/>
  <c r="B41" i="23"/>
  <c r="B40" i="23"/>
  <c r="D52" i="34" l="1"/>
  <c r="D64" i="34"/>
  <c r="D88" i="34"/>
  <c r="D76" i="34"/>
  <c r="D100" i="34"/>
  <c r="D88" i="23"/>
  <c r="D52" i="23"/>
  <c r="B35" i="34"/>
  <c r="I18" i="34"/>
  <c r="M18" i="34"/>
  <c r="M21" i="34"/>
  <c r="I17" i="34"/>
  <c r="M17" i="34"/>
  <c r="M19" i="34"/>
  <c r="I19" i="34"/>
  <c r="M20" i="34"/>
  <c r="I20" i="34"/>
  <c r="I16" i="34"/>
  <c r="D22" i="34"/>
  <c r="C22" i="34"/>
  <c r="B95" i="34"/>
  <c r="B47" i="34"/>
  <c r="B71" i="34"/>
  <c r="B107" i="23"/>
  <c r="B83" i="23"/>
  <c r="D76" i="23"/>
  <c r="B95" i="23"/>
  <c r="D40" i="23"/>
  <c r="B71" i="23"/>
  <c r="D64" i="23"/>
  <c r="B59" i="23"/>
  <c r="B47" i="23"/>
  <c r="M22" i="34" l="1"/>
  <c r="F22" i="34"/>
  <c r="P20" i="34"/>
  <c r="Q20" i="34" s="1"/>
  <c r="L20" i="34"/>
  <c r="N20" i="34" s="1"/>
  <c r="P19" i="34"/>
  <c r="Q19" i="34" s="1"/>
  <c r="L19" i="34"/>
  <c r="N19" i="34" s="1"/>
  <c r="L16" i="34"/>
  <c r="P16" i="34"/>
  <c r="L17" i="34"/>
  <c r="N17" i="34" s="1"/>
  <c r="P17" i="34"/>
  <c r="Q17" i="34" s="1"/>
  <c r="L21" i="34"/>
  <c r="N21" i="34" s="1"/>
  <c r="P21" i="34"/>
  <c r="Q21" i="34" s="1"/>
  <c r="P18" i="34"/>
  <c r="Q18" i="34" s="1"/>
  <c r="L18" i="34"/>
  <c r="N18" i="34" s="1"/>
  <c r="O16" i="34"/>
  <c r="O22" i="34" s="1"/>
  <c r="L22" i="34" l="1"/>
  <c r="N16" i="34"/>
  <c r="N22" i="34" s="1"/>
  <c r="P22" i="34"/>
  <c r="Q22" i="34" s="1"/>
  <c r="Q16" i="34"/>
  <c r="O22" i="23" l="1"/>
  <c r="P28" i="23"/>
  <c r="AC10" i="17"/>
  <c r="AC11" i="17"/>
  <c r="AC12" i="17"/>
  <c r="AC13" i="17"/>
  <c r="AC14" i="17"/>
  <c r="AC15" i="17"/>
  <c r="AC16" i="17"/>
  <c r="AC17" i="17"/>
  <c r="AC18" i="17"/>
  <c r="AC19" i="17"/>
  <c r="AC20" i="17"/>
  <c r="AC21" i="17"/>
  <c r="AC22" i="17"/>
  <c r="AC23" i="17"/>
  <c r="AC9" i="17"/>
  <c r="AB10" i="17"/>
  <c r="AB11" i="17"/>
  <c r="AB12" i="17"/>
  <c r="AB13" i="17"/>
  <c r="AB14" i="17"/>
  <c r="AB15" i="17"/>
  <c r="AB16" i="17"/>
  <c r="AB17" i="17"/>
  <c r="AB18" i="17"/>
  <c r="AB19" i="17"/>
  <c r="AB20" i="17"/>
  <c r="AB21" i="17"/>
  <c r="AB22" i="17"/>
  <c r="AB23" i="17"/>
  <c r="AB9" i="17"/>
  <c r="O8" i="17" l="1"/>
  <c r="O9" i="31" l="1"/>
  <c r="AK10" i="14"/>
  <c r="AE30" i="1"/>
  <c r="AC30" i="1"/>
  <c r="AC35" i="1"/>
  <c r="AE35" i="1" s="1"/>
  <c r="AG35" i="1" s="1"/>
  <c r="Z30" i="1"/>
  <c r="Z35" i="1"/>
  <c r="Z36" i="1"/>
  <c r="AC36" i="1" s="1"/>
  <c r="AE36" i="1" s="1"/>
  <c r="AG36" i="1" s="1"/>
  <c r="Z37" i="1"/>
  <c r="AC37" i="1" s="1"/>
  <c r="AE37" i="1" s="1"/>
  <c r="AG37" i="1" s="1"/>
  <c r="Z38" i="1"/>
  <c r="AC38" i="1" s="1"/>
  <c r="AE38" i="1" s="1"/>
  <c r="L28" i="1"/>
  <c r="O28" i="1" s="1"/>
  <c r="Q28" i="1"/>
  <c r="R28" i="1"/>
  <c r="S28" i="1"/>
  <c r="T28" i="1"/>
  <c r="U28" i="1"/>
  <c r="V28" i="1"/>
  <c r="W28" i="1"/>
  <c r="X28" i="1"/>
  <c r="Z28" i="1" s="1"/>
  <c r="AC28" i="1" s="1"/>
  <c r="AE28" i="1" s="1"/>
  <c r="Y28" i="1"/>
  <c r="AA28" i="1"/>
  <c r="AB28" i="1"/>
  <c r="L29" i="1"/>
  <c r="O29" i="1" s="1"/>
  <c r="Q29" i="1"/>
  <c r="R29" i="1"/>
  <c r="S29" i="1"/>
  <c r="T29" i="1"/>
  <c r="U29" i="1"/>
  <c r="V29" i="1"/>
  <c r="W29" i="1"/>
  <c r="X29" i="1"/>
  <c r="Z29" i="1" s="1"/>
  <c r="AC29" i="1" s="1"/>
  <c r="AE29" i="1" s="1"/>
  <c r="AG29" i="1" s="1"/>
  <c r="Y29" i="1"/>
  <c r="AA29" i="1"/>
  <c r="AB29" i="1"/>
  <c r="L30" i="1"/>
  <c r="O30" i="1"/>
  <c r="Q30" i="1"/>
  <c r="R30" i="1"/>
  <c r="S30" i="1"/>
  <c r="T30" i="1"/>
  <c r="U30" i="1"/>
  <c r="V30" i="1"/>
  <c r="W30" i="1"/>
  <c r="X30" i="1"/>
  <c r="Y30" i="1"/>
  <c r="AA30" i="1"/>
  <c r="AB30" i="1"/>
  <c r="L31" i="1"/>
  <c r="O31" i="1"/>
  <c r="Q31" i="1"/>
  <c r="R31" i="1"/>
  <c r="S31" i="1"/>
  <c r="T31" i="1"/>
  <c r="U31" i="1"/>
  <c r="V31" i="1"/>
  <c r="W31" i="1"/>
  <c r="X31" i="1"/>
  <c r="Z31" i="1" s="1"/>
  <c r="AC31" i="1" s="1"/>
  <c r="AE31" i="1" s="1"/>
  <c r="AG31" i="1" s="1"/>
  <c r="Y31" i="1"/>
  <c r="AA31" i="1"/>
  <c r="AB31" i="1"/>
  <c r="L32" i="1"/>
  <c r="O32" i="1" s="1"/>
  <c r="Q32" i="1"/>
  <c r="R32" i="1"/>
  <c r="S32" i="1"/>
  <c r="T32" i="1"/>
  <c r="U32" i="1"/>
  <c r="V32" i="1"/>
  <c r="W32" i="1"/>
  <c r="X32" i="1"/>
  <c r="Z32" i="1" s="1"/>
  <c r="AC32" i="1" s="1"/>
  <c r="AE32" i="1" s="1"/>
  <c r="Y32" i="1"/>
  <c r="AA32" i="1"/>
  <c r="AB32" i="1"/>
  <c r="L33" i="1"/>
  <c r="O33" i="1"/>
  <c r="Q33" i="1"/>
  <c r="R33" i="1"/>
  <c r="S33" i="1"/>
  <c r="T33" i="1"/>
  <c r="U33" i="1"/>
  <c r="V33" i="1"/>
  <c r="W33" i="1"/>
  <c r="X33" i="1"/>
  <c r="Z33" i="1" s="1"/>
  <c r="AC33" i="1" s="1"/>
  <c r="AE33" i="1" s="1"/>
  <c r="Y33" i="1"/>
  <c r="AA33" i="1"/>
  <c r="AB33" i="1"/>
  <c r="L34" i="1"/>
  <c r="O34" i="1" s="1"/>
  <c r="Q34" i="1"/>
  <c r="R34" i="1"/>
  <c r="S34" i="1"/>
  <c r="T34" i="1"/>
  <c r="U34" i="1"/>
  <c r="V34" i="1"/>
  <c r="W34" i="1"/>
  <c r="X34" i="1"/>
  <c r="Y34" i="1"/>
  <c r="Z34" i="1" s="1"/>
  <c r="AC34" i="1" s="1"/>
  <c r="AE34" i="1" s="1"/>
  <c r="AG34" i="1" s="1"/>
  <c r="AA34" i="1"/>
  <c r="AB34" i="1"/>
  <c r="L35" i="1"/>
  <c r="O35" i="1"/>
  <c r="Q35" i="1"/>
  <c r="R35" i="1"/>
  <c r="S35" i="1"/>
  <c r="T35" i="1"/>
  <c r="U35" i="1"/>
  <c r="V35" i="1"/>
  <c r="W35" i="1"/>
  <c r="X35" i="1"/>
  <c r="Y35" i="1"/>
  <c r="AA35" i="1"/>
  <c r="AB35" i="1"/>
  <c r="L36" i="1"/>
  <c r="O36" i="1"/>
  <c r="Q36" i="1"/>
  <c r="R36" i="1"/>
  <c r="S36" i="1"/>
  <c r="T36" i="1"/>
  <c r="U36" i="1"/>
  <c r="V36" i="1"/>
  <c r="W36" i="1"/>
  <c r="X36" i="1"/>
  <c r="Y36" i="1"/>
  <c r="AA36" i="1"/>
  <c r="AB36" i="1"/>
  <c r="L37" i="1"/>
  <c r="O37" i="1"/>
  <c r="Q37" i="1"/>
  <c r="R37" i="1"/>
  <c r="S37" i="1"/>
  <c r="T37" i="1"/>
  <c r="U37" i="1"/>
  <c r="V37" i="1"/>
  <c r="W37" i="1"/>
  <c r="X37" i="1"/>
  <c r="Y37" i="1"/>
  <c r="AA37" i="1"/>
  <c r="AB37" i="1"/>
  <c r="L38" i="1"/>
  <c r="O38" i="1" s="1"/>
  <c r="Q38" i="1"/>
  <c r="R38" i="1"/>
  <c r="S38" i="1"/>
  <c r="T38" i="1"/>
  <c r="U38" i="1"/>
  <c r="V38" i="1"/>
  <c r="W38" i="1"/>
  <c r="X38" i="1"/>
  <c r="Y38" i="1"/>
  <c r="AA38" i="1"/>
  <c r="AB38" i="1"/>
  <c r="L39" i="1"/>
  <c r="O39" i="1" s="1"/>
  <c r="Q39" i="1"/>
  <c r="R39" i="1"/>
  <c r="S39" i="1"/>
  <c r="T39" i="1"/>
  <c r="U39" i="1"/>
  <c r="V39" i="1"/>
  <c r="W39" i="1"/>
  <c r="X39" i="1"/>
  <c r="Y39" i="1"/>
  <c r="Z39" i="1" s="1"/>
  <c r="AC39" i="1" s="1"/>
  <c r="AE39" i="1" s="1"/>
  <c r="AG39" i="1" s="1"/>
  <c r="AA39" i="1"/>
  <c r="AB39" i="1"/>
  <c r="L40" i="1"/>
  <c r="O40" i="1"/>
  <c r="Q40" i="1"/>
  <c r="R40" i="1"/>
  <c r="S40" i="1"/>
  <c r="T40" i="1"/>
  <c r="U40" i="1"/>
  <c r="V40" i="1"/>
  <c r="W40" i="1"/>
  <c r="X40" i="1"/>
  <c r="Z40" i="1" s="1"/>
  <c r="AC40" i="1" s="1"/>
  <c r="AE40" i="1" s="1"/>
  <c r="Y40" i="1"/>
  <c r="AA40" i="1"/>
  <c r="AB40" i="1"/>
  <c r="L41" i="1"/>
  <c r="O41" i="1" s="1"/>
  <c r="Q41" i="1"/>
  <c r="R41" i="1"/>
  <c r="S41" i="1"/>
  <c r="T41" i="1"/>
  <c r="U41" i="1"/>
  <c r="V41" i="1"/>
  <c r="W41" i="1"/>
  <c r="X41" i="1"/>
  <c r="Z41" i="1" s="1"/>
  <c r="AC41" i="1" s="1"/>
  <c r="AE41" i="1" s="1"/>
  <c r="Y41" i="1"/>
  <c r="AA41" i="1"/>
  <c r="AB41" i="1"/>
  <c r="L42" i="1"/>
  <c r="O42" i="1" s="1"/>
  <c r="Q42" i="1"/>
  <c r="R42" i="1"/>
  <c r="S42" i="1"/>
  <c r="T42" i="1"/>
  <c r="U42" i="1"/>
  <c r="V42" i="1"/>
  <c r="W42" i="1"/>
  <c r="X42" i="1"/>
  <c r="Z42" i="1" s="1"/>
  <c r="AC42" i="1" s="1"/>
  <c r="AE42" i="1" s="1"/>
  <c r="Y42" i="1"/>
  <c r="AA42" i="1"/>
  <c r="AB42" i="1"/>
  <c r="L43" i="1"/>
  <c r="O43" i="1"/>
  <c r="Q43" i="1"/>
  <c r="R43" i="1"/>
  <c r="S43" i="1"/>
  <c r="T43" i="1"/>
  <c r="U43" i="1"/>
  <c r="V43" i="1"/>
  <c r="W43" i="1"/>
  <c r="X43" i="1"/>
  <c r="Z43" i="1" s="1"/>
  <c r="AC43" i="1" s="1"/>
  <c r="AE43" i="1" s="1"/>
  <c r="AG43" i="1" s="1"/>
  <c r="Y43" i="1"/>
  <c r="AA43" i="1"/>
  <c r="AB43" i="1"/>
  <c r="L44" i="1"/>
  <c r="O44" i="1"/>
  <c r="Q44" i="1"/>
  <c r="R44" i="1"/>
  <c r="S44" i="1"/>
  <c r="T44" i="1"/>
  <c r="U44" i="1"/>
  <c r="V44" i="1"/>
  <c r="W44" i="1"/>
  <c r="X44" i="1"/>
  <c r="Z44" i="1" s="1"/>
  <c r="AC44" i="1" s="1"/>
  <c r="AE44" i="1" s="1"/>
  <c r="Y44" i="1"/>
  <c r="AA44" i="1"/>
  <c r="AB44" i="1"/>
  <c r="L45" i="1"/>
  <c r="O45" i="1" s="1"/>
  <c r="Q45" i="1"/>
  <c r="R45" i="1"/>
  <c r="S45" i="1"/>
  <c r="T45" i="1"/>
  <c r="U45" i="1"/>
  <c r="V45" i="1"/>
  <c r="W45" i="1"/>
  <c r="X45" i="1"/>
  <c r="Z45" i="1" s="1"/>
  <c r="AC45" i="1" s="1"/>
  <c r="AE45" i="1" s="1"/>
  <c r="Y45" i="1"/>
  <c r="AA45" i="1"/>
  <c r="AB45" i="1"/>
  <c r="L46" i="1"/>
  <c r="O46" i="1" s="1"/>
  <c r="Q46" i="1"/>
  <c r="R46" i="1"/>
  <c r="S46" i="1"/>
  <c r="T46" i="1"/>
  <c r="U46" i="1"/>
  <c r="V46" i="1"/>
  <c r="W46" i="1"/>
  <c r="X46" i="1"/>
  <c r="Z46" i="1" s="1"/>
  <c r="AC46" i="1" s="1"/>
  <c r="AE46" i="1" s="1"/>
  <c r="Y46" i="1"/>
  <c r="AA46" i="1"/>
  <c r="AB46" i="1"/>
  <c r="L47" i="1"/>
  <c r="O47" i="1" s="1"/>
  <c r="Q47" i="1"/>
  <c r="R47" i="1"/>
  <c r="S47" i="1"/>
  <c r="T47" i="1"/>
  <c r="U47" i="1"/>
  <c r="V47" i="1"/>
  <c r="W47" i="1"/>
  <c r="X47" i="1"/>
  <c r="Z47" i="1" s="1"/>
  <c r="AC47" i="1" s="1"/>
  <c r="AE47" i="1" s="1"/>
  <c r="Y47" i="1"/>
  <c r="AA47" i="1"/>
  <c r="AB47" i="1"/>
  <c r="AG32" i="1" l="1"/>
  <c r="AG41" i="1"/>
  <c r="AG46" i="1"/>
  <c r="AG28" i="1"/>
  <c r="AG42" i="1"/>
  <c r="AG33" i="1"/>
  <c r="AG38" i="1"/>
  <c r="AG40" i="1"/>
  <c r="AG44" i="1"/>
  <c r="AG47" i="1"/>
  <c r="AG45" i="1"/>
  <c r="AG30" i="1"/>
  <c r="O9" i="17"/>
  <c r="S8" i="17"/>
  <c r="T8" i="17"/>
  <c r="U8" i="17"/>
  <c r="V8" i="17"/>
  <c r="W8" i="17"/>
  <c r="X8" i="17"/>
  <c r="Y8" i="17"/>
  <c r="Z8" i="17"/>
  <c r="AA8" i="17"/>
  <c r="AB8" i="17"/>
  <c r="AC8" i="17"/>
  <c r="AE8" i="17"/>
  <c r="AE9" i="17"/>
  <c r="AE10" i="17"/>
  <c r="AE11" i="17"/>
  <c r="AE12" i="17"/>
  <c r="AE13" i="17"/>
  <c r="AE14" i="17"/>
  <c r="AE15" i="17"/>
  <c r="AE16" i="17"/>
  <c r="AE17" i="17"/>
  <c r="AE18" i="17"/>
  <c r="AE19" i="17"/>
  <c r="AE20" i="17"/>
  <c r="AE21" i="17"/>
  <c r="AE22" i="17"/>
  <c r="AE23" i="17"/>
  <c r="Z9" i="17"/>
  <c r="AA9" i="17"/>
  <c r="Z10" i="17"/>
  <c r="AA10" i="17"/>
  <c r="AD10" i="17" s="1"/>
  <c r="Z11" i="17"/>
  <c r="AA11" i="17"/>
  <c r="AD11" i="17" s="1"/>
  <c r="Z12" i="17"/>
  <c r="AA12" i="17"/>
  <c r="AD12" i="17" s="1"/>
  <c r="Z13" i="17"/>
  <c r="AA13" i="17"/>
  <c r="AD13" i="17" s="1"/>
  <c r="Z14" i="17"/>
  <c r="AA14" i="17"/>
  <c r="AD14" i="17" s="1"/>
  <c r="Z15" i="17"/>
  <c r="AA15" i="17"/>
  <c r="AD15" i="17" s="1"/>
  <c r="Z16" i="17"/>
  <c r="AA16" i="17"/>
  <c r="AD16" i="17" s="1"/>
  <c r="Z17" i="17"/>
  <c r="AA17" i="17"/>
  <c r="AD17" i="17" s="1"/>
  <c r="Z18" i="17"/>
  <c r="AA18" i="17"/>
  <c r="AD18" i="17" s="1"/>
  <c r="Z19" i="17"/>
  <c r="AA19" i="17"/>
  <c r="AD19" i="17" s="1"/>
  <c r="Z20" i="17"/>
  <c r="AA20" i="17"/>
  <c r="AD20" i="17" s="1"/>
  <c r="Z21" i="17"/>
  <c r="AA21" i="17"/>
  <c r="AD21" i="17" s="1"/>
  <c r="Z22" i="17"/>
  <c r="AA22" i="17"/>
  <c r="AD22" i="17" s="1"/>
  <c r="Z23" i="17"/>
  <c r="AA23" i="17"/>
  <c r="AD23" i="17" s="1"/>
  <c r="Y9" i="17"/>
  <c r="Y10" i="17"/>
  <c r="Y11" i="17"/>
  <c r="Y12" i="17"/>
  <c r="Y13" i="17"/>
  <c r="Y14" i="17"/>
  <c r="Y15" i="17"/>
  <c r="Y16" i="17"/>
  <c r="Y17" i="17"/>
  <c r="Y18" i="17"/>
  <c r="Y19" i="17"/>
  <c r="Y20" i="17"/>
  <c r="Y21" i="17"/>
  <c r="Y22" i="17"/>
  <c r="Y23" i="17"/>
  <c r="O10" i="17"/>
  <c r="AJ10" i="17" s="1"/>
  <c r="O11" i="17"/>
  <c r="AJ11" i="17" s="1"/>
  <c r="O12" i="17"/>
  <c r="AJ12" i="17" s="1"/>
  <c r="O13" i="17"/>
  <c r="AJ13" i="17" s="1"/>
  <c r="O14" i="17"/>
  <c r="AJ14" i="17" s="1"/>
  <c r="O15" i="17"/>
  <c r="AJ15" i="17" s="1"/>
  <c r="O16" i="17"/>
  <c r="AJ16" i="17" s="1"/>
  <c r="O17" i="17"/>
  <c r="AJ17" i="17" s="1"/>
  <c r="O18" i="17"/>
  <c r="AJ18" i="17" s="1"/>
  <c r="O19" i="17"/>
  <c r="AJ19" i="17" s="1"/>
  <c r="O20" i="17"/>
  <c r="AJ20" i="17" s="1"/>
  <c r="O21" i="17"/>
  <c r="AJ21" i="17" s="1"/>
  <c r="O22" i="17"/>
  <c r="AJ22" i="17" s="1"/>
  <c r="O23" i="17"/>
  <c r="AJ23" i="17" s="1"/>
  <c r="AD8" i="17" l="1"/>
  <c r="AG8" i="17" s="1"/>
  <c r="AI8" i="17" s="1"/>
  <c r="AG11" i="17"/>
  <c r="AI11" i="17" s="1"/>
  <c r="AG10" i="17"/>
  <c r="AI10" i="17" s="1"/>
  <c r="O24" i="17"/>
  <c r="R8" i="17"/>
  <c r="R9" i="17"/>
  <c r="S9" i="17"/>
  <c r="T9" i="17"/>
  <c r="U9" i="17"/>
  <c r="V9" i="17"/>
  <c r="W9" i="17"/>
  <c r="AD9" i="17" s="1"/>
  <c r="AG9" i="17" s="1"/>
  <c r="X9" i="17"/>
  <c r="R10" i="17"/>
  <c r="S10" i="17"/>
  <c r="T10" i="17"/>
  <c r="U10" i="17"/>
  <c r="V10" i="17"/>
  <c r="W10" i="17"/>
  <c r="X10" i="17"/>
  <c r="R11" i="17"/>
  <c r="S11" i="17"/>
  <c r="T11" i="17"/>
  <c r="U11" i="17"/>
  <c r="V11" i="17"/>
  <c r="W11" i="17"/>
  <c r="X11" i="17"/>
  <c r="R12" i="17"/>
  <c r="S12" i="17"/>
  <c r="T12" i="17"/>
  <c r="U12" i="17"/>
  <c r="V12" i="17"/>
  <c r="W12" i="17"/>
  <c r="X12" i="17"/>
  <c r="AG13" i="17"/>
  <c r="AI13" i="17" s="1"/>
  <c r="R13" i="17"/>
  <c r="S13" i="17"/>
  <c r="T13" i="17"/>
  <c r="U13" i="17"/>
  <c r="V13" i="17"/>
  <c r="W13" i="17"/>
  <c r="X13" i="17"/>
  <c r="AG14" i="17"/>
  <c r="AI14" i="17" s="1"/>
  <c r="R14" i="17"/>
  <c r="S14" i="17"/>
  <c r="T14" i="17"/>
  <c r="U14" i="17"/>
  <c r="V14" i="17"/>
  <c r="W14" i="17"/>
  <c r="X14" i="17"/>
  <c r="AG15" i="17"/>
  <c r="AI15" i="17" s="1"/>
  <c r="R15" i="17"/>
  <c r="S15" i="17"/>
  <c r="T15" i="17"/>
  <c r="U15" i="17"/>
  <c r="V15" i="17"/>
  <c r="W15" i="17"/>
  <c r="X15" i="17"/>
  <c r="AG16" i="17"/>
  <c r="AI16" i="17" s="1"/>
  <c r="R16" i="17"/>
  <c r="S16" i="17"/>
  <c r="T16" i="17"/>
  <c r="U16" i="17"/>
  <c r="V16" i="17"/>
  <c r="W16" i="17"/>
  <c r="X16" i="17"/>
  <c r="R17" i="17"/>
  <c r="S17" i="17"/>
  <c r="T17" i="17"/>
  <c r="U17" i="17"/>
  <c r="V17" i="17"/>
  <c r="W17" i="17"/>
  <c r="X17" i="17"/>
  <c r="AG18" i="17"/>
  <c r="AI18" i="17" s="1"/>
  <c r="R18" i="17"/>
  <c r="S18" i="17"/>
  <c r="T18" i="17"/>
  <c r="U18" i="17"/>
  <c r="V18" i="17"/>
  <c r="W18" i="17"/>
  <c r="X18" i="17"/>
  <c r="AG19" i="17"/>
  <c r="AI19" i="17" s="1"/>
  <c r="R19" i="17"/>
  <c r="S19" i="17"/>
  <c r="T19" i="17"/>
  <c r="U19" i="17"/>
  <c r="V19" i="17"/>
  <c r="W19" i="17"/>
  <c r="X19" i="17"/>
  <c r="AG20" i="17"/>
  <c r="AI20" i="17" s="1"/>
  <c r="R20" i="17"/>
  <c r="S20" i="17"/>
  <c r="T20" i="17"/>
  <c r="U20" i="17"/>
  <c r="V20" i="17"/>
  <c r="W20" i="17"/>
  <c r="X20" i="17"/>
  <c r="AG21" i="17"/>
  <c r="AI21" i="17" s="1"/>
  <c r="R21" i="17"/>
  <c r="S21" i="17"/>
  <c r="T21" i="17"/>
  <c r="U21" i="17"/>
  <c r="V21" i="17"/>
  <c r="W21" i="17"/>
  <c r="X21" i="17"/>
  <c r="R22" i="17"/>
  <c r="S22" i="17"/>
  <c r="T22" i="17"/>
  <c r="U22" i="17"/>
  <c r="V22" i="17"/>
  <c r="W22" i="17"/>
  <c r="X22" i="17"/>
  <c r="AG23" i="17"/>
  <c r="AI23" i="17" s="1"/>
  <c r="R23" i="17"/>
  <c r="S23" i="17"/>
  <c r="T23" i="17"/>
  <c r="U23" i="17"/>
  <c r="V23" i="17"/>
  <c r="W23" i="17"/>
  <c r="X23" i="17"/>
  <c r="AJ9" i="17" l="1"/>
  <c r="AI9" i="17"/>
  <c r="AJ8" i="17"/>
  <c r="AG22" i="17"/>
  <c r="AI22" i="17" s="1"/>
  <c r="AG17" i="17"/>
  <c r="AI17" i="17" s="1"/>
  <c r="AG12" i="17"/>
  <c r="AI12" i="17" s="1"/>
  <c r="AG24" i="17" l="1"/>
  <c r="AJ24" i="17"/>
  <c r="T9" i="25"/>
  <c r="AD9" i="14"/>
  <c r="AJ60" i="13"/>
  <c r="AF11" i="13"/>
  <c r="AI11" i="13"/>
  <c r="S9" i="1"/>
  <c r="Q9" i="1"/>
  <c r="E10" i="32" l="1"/>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9" i="32"/>
  <c r="E15" i="19" l="1"/>
  <c r="L13" i="1" l="1"/>
  <c r="O13" i="1" s="1"/>
  <c r="Q13" i="1"/>
  <c r="R13" i="1"/>
  <c r="S13" i="1"/>
  <c r="T13" i="1"/>
  <c r="U13" i="1"/>
  <c r="V13" i="1"/>
  <c r="W13" i="1"/>
  <c r="X13" i="1"/>
  <c r="Y13" i="1"/>
  <c r="AA13" i="1"/>
  <c r="AB13" i="1"/>
  <c r="L14" i="1"/>
  <c r="O14" i="1"/>
  <c r="Q14" i="1"/>
  <c r="R14" i="1"/>
  <c r="S14" i="1"/>
  <c r="T14" i="1"/>
  <c r="U14" i="1"/>
  <c r="V14" i="1"/>
  <c r="W14" i="1"/>
  <c r="X14" i="1"/>
  <c r="Y14" i="1"/>
  <c r="AA14" i="1"/>
  <c r="AB14" i="1"/>
  <c r="L15" i="1"/>
  <c r="O15" i="1"/>
  <c r="Q15" i="1"/>
  <c r="R15" i="1"/>
  <c r="S15" i="1"/>
  <c r="T15" i="1"/>
  <c r="U15" i="1"/>
  <c r="V15" i="1"/>
  <c r="W15" i="1"/>
  <c r="X15" i="1"/>
  <c r="Y15" i="1"/>
  <c r="AA15" i="1"/>
  <c r="AB15" i="1"/>
  <c r="L16" i="1"/>
  <c r="O16" i="1"/>
  <c r="Q16" i="1"/>
  <c r="R16" i="1"/>
  <c r="S16" i="1"/>
  <c r="T16" i="1"/>
  <c r="U16" i="1"/>
  <c r="V16" i="1"/>
  <c r="W16" i="1"/>
  <c r="X16" i="1"/>
  <c r="Y16" i="1"/>
  <c r="AA16" i="1"/>
  <c r="AB16" i="1"/>
  <c r="L17" i="1"/>
  <c r="O17" i="1" s="1"/>
  <c r="Q17" i="1"/>
  <c r="R17" i="1"/>
  <c r="S17" i="1"/>
  <c r="T17" i="1"/>
  <c r="U17" i="1"/>
  <c r="V17" i="1"/>
  <c r="W17" i="1"/>
  <c r="X17" i="1"/>
  <c r="Z17" i="1" s="1"/>
  <c r="AC17" i="1" s="1"/>
  <c r="AE17" i="1" s="1"/>
  <c r="Y17" i="1"/>
  <c r="AA17" i="1"/>
  <c r="AB17" i="1"/>
  <c r="Q10" i="25"/>
  <c r="R10" i="25"/>
  <c r="S10" i="25"/>
  <c r="T10" i="25"/>
  <c r="U10" i="25"/>
  <c r="V10" i="25"/>
  <c r="X10" i="25"/>
  <c r="Y10" i="25"/>
  <c r="Z10" i="25"/>
  <c r="AC10" i="25"/>
  <c r="Q11" i="25"/>
  <c r="R11" i="25"/>
  <c r="S11" i="25"/>
  <c r="T11" i="25"/>
  <c r="U11" i="25"/>
  <c r="V11" i="25"/>
  <c r="X11" i="25"/>
  <c r="Z11" i="25"/>
  <c r="AC11" i="25"/>
  <c r="Q12" i="25"/>
  <c r="R12" i="25"/>
  <c r="S12" i="25"/>
  <c r="T12" i="25"/>
  <c r="U12" i="25"/>
  <c r="V12" i="25"/>
  <c r="W12" i="25"/>
  <c r="X12" i="25"/>
  <c r="Z12" i="25"/>
  <c r="AC12" i="25"/>
  <c r="Q13" i="25"/>
  <c r="R13" i="25"/>
  <c r="S13" i="25"/>
  <c r="T13" i="25"/>
  <c r="U13" i="25"/>
  <c r="V13" i="25"/>
  <c r="W13" i="25"/>
  <c r="AB13" i="25" s="1"/>
  <c r="AE13" i="25" s="1"/>
  <c r="X13" i="25"/>
  <c r="Y13" i="25"/>
  <c r="Z13" i="25"/>
  <c r="AA13" i="25"/>
  <c r="AC13" i="25"/>
  <c r="Q14" i="25"/>
  <c r="R14" i="25"/>
  <c r="S14" i="25"/>
  <c r="T14" i="25"/>
  <c r="U14" i="25"/>
  <c r="V14" i="25"/>
  <c r="X14" i="25"/>
  <c r="Y14" i="25"/>
  <c r="Z14" i="25"/>
  <c r="AA14" i="25"/>
  <c r="AC14" i="25"/>
  <c r="Q15" i="25"/>
  <c r="R15" i="25"/>
  <c r="S15" i="25"/>
  <c r="T15" i="25"/>
  <c r="U15" i="25"/>
  <c r="V15" i="25"/>
  <c r="X15" i="25"/>
  <c r="Z15" i="25"/>
  <c r="AA15" i="25"/>
  <c r="AC15" i="25"/>
  <c r="Q16" i="25"/>
  <c r="R16" i="25"/>
  <c r="S16" i="25"/>
  <c r="T16" i="25"/>
  <c r="U16" i="25"/>
  <c r="V16" i="25"/>
  <c r="X16" i="25"/>
  <c r="Z16" i="25"/>
  <c r="AC16" i="25"/>
  <c r="Q17" i="25"/>
  <c r="R17" i="25"/>
  <c r="S17" i="25"/>
  <c r="T17" i="25"/>
  <c r="U17" i="25"/>
  <c r="V17" i="25"/>
  <c r="X17" i="25"/>
  <c r="Z17" i="25"/>
  <c r="AA17" i="25"/>
  <c r="AC17" i="25"/>
  <c r="Q18" i="25"/>
  <c r="R18" i="25"/>
  <c r="S18" i="25"/>
  <c r="T18" i="25"/>
  <c r="U18" i="25"/>
  <c r="V18" i="25"/>
  <c r="W18" i="25"/>
  <c r="X18" i="25"/>
  <c r="Z18" i="25"/>
  <c r="AC18" i="25"/>
  <c r="Q19" i="25"/>
  <c r="R19" i="25"/>
  <c r="S19" i="25"/>
  <c r="T19" i="25"/>
  <c r="U19" i="25"/>
  <c r="V19" i="25"/>
  <c r="X19" i="25"/>
  <c r="Z19" i="25"/>
  <c r="AC19" i="25"/>
  <c r="Q20" i="25"/>
  <c r="R20" i="25"/>
  <c r="S20" i="25"/>
  <c r="T20" i="25"/>
  <c r="U20" i="25"/>
  <c r="V20" i="25"/>
  <c r="W20" i="25"/>
  <c r="X20" i="25"/>
  <c r="Z20" i="25"/>
  <c r="AA20" i="25"/>
  <c r="AC20" i="25"/>
  <c r="Q21" i="25"/>
  <c r="R21" i="25"/>
  <c r="S21" i="25"/>
  <c r="T21" i="25"/>
  <c r="U21" i="25"/>
  <c r="V21" i="25"/>
  <c r="W21" i="25"/>
  <c r="X21" i="25"/>
  <c r="Z21" i="25"/>
  <c r="AC21" i="25"/>
  <c r="Q22" i="25"/>
  <c r="R22" i="25"/>
  <c r="S22" i="25"/>
  <c r="T22" i="25"/>
  <c r="U22" i="25"/>
  <c r="V22" i="25"/>
  <c r="W22" i="25"/>
  <c r="X22" i="25"/>
  <c r="Z22" i="25"/>
  <c r="AC22" i="25"/>
  <c r="Q23" i="25"/>
  <c r="R23" i="25"/>
  <c r="S23" i="25"/>
  <c r="T23" i="25"/>
  <c r="U23" i="25"/>
  <c r="V23" i="25"/>
  <c r="X23" i="25"/>
  <c r="Z23" i="25"/>
  <c r="AC23" i="25"/>
  <c r="Q24" i="25"/>
  <c r="R24" i="25"/>
  <c r="S24" i="25"/>
  <c r="T24" i="25"/>
  <c r="U24" i="25"/>
  <c r="V24" i="25"/>
  <c r="W24" i="25"/>
  <c r="X24" i="25"/>
  <c r="Z24" i="25"/>
  <c r="AC24" i="25"/>
  <c r="Q25" i="25"/>
  <c r="R25" i="25"/>
  <c r="S25" i="25"/>
  <c r="T25" i="25"/>
  <c r="U25" i="25"/>
  <c r="V25" i="25"/>
  <c r="W25" i="25"/>
  <c r="X25" i="25"/>
  <c r="Y25" i="25"/>
  <c r="Z25" i="25"/>
  <c r="AC25" i="25"/>
  <c r="Q26" i="25"/>
  <c r="R26" i="25"/>
  <c r="S26" i="25"/>
  <c r="T26" i="25"/>
  <c r="U26" i="25"/>
  <c r="V26" i="25"/>
  <c r="W26" i="25"/>
  <c r="X26" i="25"/>
  <c r="Y26" i="25"/>
  <c r="Z26" i="25"/>
  <c r="AA26" i="25"/>
  <c r="AC26" i="25"/>
  <c r="Q27" i="25"/>
  <c r="R27" i="25"/>
  <c r="S27" i="25"/>
  <c r="T27" i="25"/>
  <c r="U27" i="25"/>
  <c r="V27" i="25"/>
  <c r="X27" i="25"/>
  <c r="Y27" i="25"/>
  <c r="Z27" i="25"/>
  <c r="AC27" i="25"/>
  <c r="Q28" i="25"/>
  <c r="R28" i="25"/>
  <c r="S28" i="25"/>
  <c r="T28" i="25"/>
  <c r="U28" i="25"/>
  <c r="V28" i="25"/>
  <c r="W28" i="25"/>
  <c r="X28" i="25"/>
  <c r="Y28" i="25"/>
  <c r="Z28" i="25"/>
  <c r="AA28" i="25"/>
  <c r="AC28" i="25"/>
  <c r="Q29" i="25"/>
  <c r="R29" i="25"/>
  <c r="S29" i="25"/>
  <c r="T29" i="25"/>
  <c r="U29" i="25"/>
  <c r="V29" i="25"/>
  <c r="X29" i="25"/>
  <c r="Z29" i="25"/>
  <c r="AA29" i="25"/>
  <c r="AC29" i="25"/>
  <c r="N10" i="25"/>
  <c r="N12" i="25"/>
  <c r="N13" i="25"/>
  <c r="N15" i="25"/>
  <c r="N26" i="25"/>
  <c r="N28" i="25"/>
  <c r="N29" i="25"/>
  <c r="M10" i="25"/>
  <c r="AA10" i="25" s="1"/>
  <c r="M11" i="25"/>
  <c r="N11" i="25" s="1"/>
  <c r="M12" i="25"/>
  <c r="AA12" i="25" s="1"/>
  <c r="M13" i="25"/>
  <c r="M14" i="25"/>
  <c r="M15" i="25"/>
  <c r="M16" i="25"/>
  <c r="AA16" i="25" s="1"/>
  <c r="M17" i="25"/>
  <c r="M18" i="25"/>
  <c r="AA18" i="25" s="1"/>
  <c r="M19" i="25"/>
  <c r="AA19" i="25" s="1"/>
  <c r="M20" i="25"/>
  <c r="M21" i="25"/>
  <c r="AA21" i="25" s="1"/>
  <c r="M22" i="25"/>
  <c r="AA22" i="25" s="1"/>
  <c r="M23" i="25"/>
  <c r="AA23" i="25" s="1"/>
  <c r="M24" i="25"/>
  <c r="AA24" i="25" s="1"/>
  <c r="M25" i="25"/>
  <c r="AA25" i="25" s="1"/>
  <c r="M26" i="25"/>
  <c r="M27" i="25"/>
  <c r="AA27" i="25" s="1"/>
  <c r="M28" i="25"/>
  <c r="M29" i="25"/>
  <c r="K10" i="25"/>
  <c r="K11" i="25"/>
  <c r="Y11" i="25" s="1"/>
  <c r="K12" i="25"/>
  <c r="Y12" i="25" s="1"/>
  <c r="K13" i="25"/>
  <c r="K14" i="25"/>
  <c r="K15" i="25"/>
  <c r="Y15" i="25" s="1"/>
  <c r="K16" i="25"/>
  <c r="Y16" i="25" s="1"/>
  <c r="K17" i="25"/>
  <c r="Y17" i="25" s="1"/>
  <c r="K18" i="25"/>
  <c r="Y18" i="25" s="1"/>
  <c r="K19" i="25"/>
  <c r="Y19" i="25" s="1"/>
  <c r="K20" i="25"/>
  <c r="N20" i="25" s="1"/>
  <c r="K21" i="25"/>
  <c r="N21" i="25" s="1"/>
  <c r="K22" i="25"/>
  <c r="N22" i="25" s="1"/>
  <c r="K23" i="25"/>
  <c r="Y23" i="25" s="1"/>
  <c r="K24" i="25"/>
  <c r="Y24" i="25" s="1"/>
  <c r="K25" i="25"/>
  <c r="K26" i="25"/>
  <c r="K27" i="25"/>
  <c r="K28" i="25"/>
  <c r="K29" i="25"/>
  <c r="Y29" i="25" s="1"/>
  <c r="I10" i="25"/>
  <c r="W10" i="25" s="1"/>
  <c r="I11" i="25"/>
  <c r="W11" i="25" s="1"/>
  <c r="I12" i="25"/>
  <c r="I13" i="25"/>
  <c r="I14" i="25"/>
  <c r="W14" i="25" s="1"/>
  <c r="AB14" i="25" s="1"/>
  <c r="AE14" i="25" s="1"/>
  <c r="I15" i="25"/>
  <c r="W15" i="25" s="1"/>
  <c r="AB15" i="25" s="1"/>
  <c r="AE15" i="25" s="1"/>
  <c r="I16" i="25"/>
  <c r="N16" i="25" s="1"/>
  <c r="I17" i="25"/>
  <c r="N17" i="25" s="1"/>
  <c r="I18" i="25"/>
  <c r="N18" i="25" s="1"/>
  <c r="I19" i="25"/>
  <c r="N19" i="25" s="1"/>
  <c r="I20" i="25"/>
  <c r="I21" i="25"/>
  <c r="I22" i="25"/>
  <c r="I23" i="25"/>
  <c r="W23" i="25" s="1"/>
  <c r="AB23" i="25" s="1"/>
  <c r="AE23" i="25" s="1"/>
  <c r="I24" i="25"/>
  <c r="I25" i="25"/>
  <c r="I26" i="25"/>
  <c r="I27" i="25"/>
  <c r="W27" i="25" s="1"/>
  <c r="I28" i="25"/>
  <c r="I29" i="25"/>
  <c r="W29" i="25" s="1"/>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4" i="19"/>
  <c r="E5" i="19"/>
  <c r="E6" i="19"/>
  <c r="E7" i="19"/>
  <c r="E8" i="19"/>
  <c r="E9" i="19"/>
  <c r="E12" i="19"/>
  <c r="E13" i="19"/>
  <c r="E14" i="19"/>
  <c r="H10" i="32"/>
  <c r="I10" i="32"/>
  <c r="H11" i="32"/>
  <c r="I11" i="32"/>
  <c r="H12" i="32"/>
  <c r="I12" i="32"/>
  <c r="H13" i="32"/>
  <c r="I13" i="32"/>
  <c r="H14" i="32"/>
  <c r="I14" i="32"/>
  <c r="H15" i="32"/>
  <c r="I15" i="32"/>
  <c r="H16" i="32"/>
  <c r="I16" i="32"/>
  <c r="H17" i="32"/>
  <c r="I17" i="32"/>
  <c r="H18" i="32"/>
  <c r="I18" i="32"/>
  <c r="H19" i="32"/>
  <c r="I19" i="32"/>
  <c r="H20" i="32"/>
  <c r="I20" i="32"/>
  <c r="H21" i="32"/>
  <c r="I21" i="32"/>
  <c r="H22" i="32"/>
  <c r="I22" i="32"/>
  <c r="H23" i="32"/>
  <c r="I23" i="32"/>
  <c r="H24" i="32"/>
  <c r="I24" i="32"/>
  <c r="H25" i="32"/>
  <c r="I25" i="32"/>
  <c r="H26" i="32"/>
  <c r="I26" i="32"/>
  <c r="H27" i="32"/>
  <c r="I27" i="32"/>
  <c r="H28" i="32"/>
  <c r="I28" i="32"/>
  <c r="H29" i="32"/>
  <c r="I29" i="32"/>
  <c r="H30" i="32"/>
  <c r="I30" i="32"/>
  <c r="H31" i="32"/>
  <c r="I31" i="32"/>
  <c r="H32" i="32"/>
  <c r="I32" i="32"/>
  <c r="H33" i="32"/>
  <c r="I33" i="32"/>
  <c r="H34" i="32"/>
  <c r="I34" i="32"/>
  <c r="H35" i="32"/>
  <c r="I35" i="32"/>
  <c r="H36" i="32"/>
  <c r="I36" i="32"/>
  <c r="H37" i="32"/>
  <c r="I37" i="32"/>
  <c r="H38" i="32"/>
  <c r="I38" i="32"/>
  <c r="H39" i="32"/>
  <c r="I39" i="32"/>
  <c r="H40" i="32"/>
  <c r="I40" i="32"/>
  <c r="H41" i="32"/>
  <c r="I41" i="32"/>
  <c r="H42" i="32"/>
  <c r="I42" i="32"/>
  <c r="H43" i="32"/>
  <c r="I43" i="32"/>
  <c r="H44" i="32"/>
  <c r="I44" i="32"/>
  <c r="H45" i="32"/>
  <c r="I45" i="32"/>
  <c r="H46" i="32"/>
  <c r="I46" i="32"/>
  <c r="H47" i="32"/>
  <c r="I47" i="32"/>
  <c r="H48" i="32"/>
  <c r="I48" i="32"/>
  <c r="H49" i="32"/>
  <c r="I49" i="32"/>
  <c r="H50" i="32"/>
  <c r="I50" i="32"/>
  <c r="H51" i="32"/>
  <c r="I51" i="32"/>
  <c r="H52" i="32"/>
  <c r="I52" i="32"/>
  <c r="H53" i="32"/>
  <c r="I53" i="32"/>
  <c r="H54" i="32"/>
  <c r="I54" i="32"/>
  <c r="H55" i="32"/>
  <c r="I55" i="32"/>
  <c r="H56" i="32"/>
  <c r="I56" i="32"/>
  <c r="H57" i="32"/>
  <c r="I57" i="32"/>
  <c r="H58" i="32"/>
  <c r="I58" i="32"/>
  <c r="H59" i="32"/>
  <c r="I59" i="32"/>
  <c r="H60" i="32"/>
  <c r="I60" i="32"/>
  <c r="H61" i="32"/>
  <c r="I61" i="32"/>
  <c r="H62" i="32"/>
  <c r="I62" i="32"/>
  <c r="H63" i="32"/>
  <c r="I63" i="32"/>
  <c r="H64" i="32"/>
  <c r="I64" i="32"/>
  <c r="H65" i="32"/>
  <c r="I65" i="32"/>
  <c r="H66" i="32"/>
  <c r="I66" i="32"/>
  <c r="H67" i="32"/>
  <c r="I67" i="32"/>
  <c r="H68" i="32"/>
  <c r="I68" i="32"/>
  <c r="H69" i="32"/>
  <c r="I69" i="32"/>
  <c r="H70" i="32"/>
  <c r="I70" i="32"/>
  <c r="H71" i="32"/>
  <c r="I71" i="32"/>
  <c r="H72" i="32"/>
  <c r="I72" i="32"/>
  <c r="H73" i="32"/>
  <c r="I73" i="32"/>
  <c r="H74" i="32"/>
  <c r="I74" i="32"/>
  <c r="H75" i="32"/>
  <c r="I75" i="32"/>
  <c r="H76" i="32"/>
  <c r="I76" i="32"/>
  <c r="H77" i="32"/>
  <c r="I77" i="32"/>
  <c r="H78" i="32"/>
  <c r="I78" i="32"/>
  <c r="H79" i="32"/>
  <c r="I79" i="32"/>
  <c r="H80" i="32"/>
  <c r="I80" i="32"/>
  <c r="H81" i="32"/>
  <c r="I81" i="32"/>
  <c r="H82" i="32"/>
  <c r="I82" i="32"/>
  <c r="H83" i="32"/>
  <c r="I83" i="32"/>
  <c r="H84" i="32"/>
  <c r="I84" i="32"/>
  <c r="H85" i="32"/>
  <c r="I85" i="32"/>
  <c r="H86" i="32"/>
  <c r="I86" i="32"/>
  <c r="H87" i="32"/>
  <c r="I87" i="32"/>
  <c r="H88" i="32"/>
  <c r="I88" i="32"/>
  <c r="H89" i="32"/>
  <c r="I89" i="32"/>
  <c r="H90" i="32"/>
  <c r="I90" i="32"/>
  <c r="H91" i="32"/>
  <c r="I91" i="32"/>
  <c r="H92" i="32"/>
  <c r="I92" i="32"/>
  <c r="H93" i="32"/>
  <c r="I93" i="32"/>
  <c r="H94" i="32"/>
  <c r="I94" i="32"/>
  <c r="F10" i="32"/>
  <c r="J11" i="32"/>
  <c r="J12" i="32"/>
  <c r="F13" i="32"/>
  <c r="J14" i="32"/>
  <c r="F15" i="32"/>
  <c r="F16" i="32"/>
  <c r="J17" i="32"/>
  <c r="J18" i="32"/>
  <c r="J19" i="32"/>
  <c r="J20" i="32"/>
  <c r="F21" i="32"/>
  <c r="J22" i="32"/>
  <c r="F23" i="32"/>
  <c r="F24" i="32"/>
  <c r="J25" i="32"/>
  <c r="F26" i="32"/>
  <c r="J27" i="32"/>
  <c r="F28" i="32"/>
  <c r="O28" i="32" s="1"/>
  <c r="F29" i="32"/>
  <c r="J30" i="32"/>
  <c r="F31" i="32"/>
  <c r="J32" i="32"/>
  <c r="J33" i="32"/>
  <c r="J34" i="32"/>
  <c r="J35" i="32"/>
  <c r="J36" i="32"/>
  <c r="F37" i="32"/>
  <c r="F38" i="32"/>
  <c r="J39" i="32"/>
  <c r="J40" i="32"/>
  <c r="F41" i="32"/>
  <c r="J42" i="32"/>
  <c r="F43" i="32"/>
  <c r="J44" i="32"/>
  <c r="J45" i="32"/>
  <c r="F46" i="32"/>
  <c r="F47" i="32"/>
  <c r="O47" i="32" s="1"/>
  <c r="J48" i="32"/>
  <c r="F49" i="32"/>
  <c r="J50" i="32"/>
  <c r="F51" i="32"/>
  <c r="F52" i="32"/>
  <c r="J53" i="32"/>
  <c r="J54" i="32"/>
  <c r="J55" i="32"/>
  <c r="J56" i="32"/>
  <c r="J57" i="32"/>
  <c r="J58" i="32"/>
  <c r="F59" i="32"/>
  <c r="F60" i="32"/>
  <c r="F61" i="32"/>
  <c r="K61" i="32" s="1"/>
  <c r="L61" i="32" s="1"/>
  <c r="N61" i="32" s="1"/>
  <c r="J62" i="32"/>
  <c r="F63" i="32"/>
  <c r="J64" i="32"/>
  <c r="F65" i="32"/>
  <c r="F66" i="32"/>
  <c r="J67" i="32"/>
  <c r="J68" i="32"/>
  <c r="F69" i="32"/>
  <c r="J70" i="32"/>
  <c r="F71" i="32"/>
  <c r="J72" i="32"/>
  <c r="J73" i="32"/>
  <c r="F74" i="32"/>
  <c r="J75" i="32"/>
  <c r="F76" i="32"/>
  <c r="J77" i="32"/>
  <c r="J78" i="32"/>
  <c r="F79" i="32"/>
  <c r="F80" i="32"/>
  <c r="F81" i="32"/>
  <c r="K81" i="32" s="1"/>
  <c r="L81" i="32" s="1"/>
  <c r="N81" i="32" s="1"/>
  <c r="J82" i="32"/>
  <c r="F83" i="32"/>
  <c r="F84" i="32"/>
  <c r="O84" i="32" s="1"/>
  <c r="F85" i="32"/>
  <c r="J86" i="32"/>
  <c r="F87" i="32"/>
  <c r="J88" i="32"/>
  <c r="J89" i="32"/>
  <c r="F90" i="32"/>
  <c r="F91" i="32"/>
  <c r="F92" i="32"/>
  <c r="K92" i="32" s="1"/>
  <c r="L92" i="32" s="1"/>
  <c r="N92" i="32" s="1"/>
  <c r="F93" i="32"/>
  <c r="F94" i="32"/>
  <c r="AG17" i="1" l="1"/>
  <c r="AH13" i="25"/>
  <c r="AG13" i="25"/>
  <c r="AB29" i="25"/>
  <c r="AE29" i="25" s="1"/>
  <c r="AH29" i="25" s="1"/>
  <c r="AB27" i="25"/>
  <c r="AE27" i="25" s="1"/>
  <c r="AG27" i="25" s="1"/>
  <c r="AB11" i="25"/>
  <c r="AE11" i="25" s="1"/>
  <c r="AG14" i="25"/>
  <c r="AB10" i="25"/>
  <c r="AE10" i="25" s="1"/>
  <c r="AG10" i="25" s="1"/>
  <c r="AB24" i="25"/>
  <c r="AE24" i="25" s="1"/>
  <c r="AB18" i="25"/>
  <c r="AE18" i="25" s="1"/>
  <c r="AG18" i="25" s="1"/>
  <c r="N14" i="25"/>
  <c r="AB12" i="25"/>
  <c r="AE12" i="25" s="1"/>
  <c r="AG12" i="25" s="1"/>
  <c r="Z15" i="1"/>
  <c r="AC15" i="1" s="1"/>
  <c r="AE15" i="1" s="1"/>
  <c r="AG15" i="1" s="1"/>
  <c r="AB25" i="25"/>
  <c r="AE25" i="25" s="1"/>
  <c r="Y20" i="25"/>
  <c r="W19" i="25"/>
  <c r="AB19" i="25" s="1"/>
  <c r="AE19" i="25" s="1"/>
  <c r="AG19" i="25" s="1"/>
  <c r="Z16" i="1"/>
  <c r="AC16" i="1" s="1"/>
  <c r="AE16" i="1" s="1"/>
  <c r="AG16" i="1" s="1"/>
  <c r="Y21" i="25"/>
  <c r="AB20" i="25"/>
  <c r="AE20" i="25" s="1"/>
  <c r="AG20" i="25" s="1"/>
  <c r="N25" i="25"/>
  <c r="AH25" i="25" s="1"/>
  <c r="AB26" i="25"/>
  <c r="AE26" i="25" s="1"/>
  <c r="AG26" i="25" s="1"/>
  <c r="N27" i="25"/>
  <c r="N24" i="25"/>
  <c r="AH24" i="25" s="1"/>
  <c r="AB21" i="25"/>
  <c r="AE21" i="25" s="1"/>
  <c r="AG21" i="25" s="1"/>
  <c r="N23" i="25"/>
  <c r="AG23" i="25" s="1"/>
  <c r="Y22" i="25"/>
  <c r="AB28" i="25"/>
  <c r="AE28" i="25" s="1"/>
  <c r="AG28" i="25" s="1"/>
  <c r="AB22" i="25"/>
  <c r="AE22" i="25" s="1"/>
  <c r="AH22" i="25" s="1"/>
  <c r="AA11" i="25"/>
  <c r="Z13" i="1"/>
  <c r="AC13" i="1" s="1"/>
  <c r="AE13" i="1" s="1"/>
  <c r="W16" i="25"/>
  <c r="AB16" i="25" s="1"/>
  <c r="AE16" i="25" s="1"/>
  <c r="AG16" i="25" s="1"/>
  <c r="W17" i="25"/>
  <c r="AB17" i="25" s="1"/>
  <c r="AE17" i="25" s="1"/>
  <c r="AG17" i="25" s="1"/>
  <c r="Z14" i="1"/>
  <c r="AC14" i="1" s="1"/>
  <c r="AE14" i="1" s="1"/>
  <c r="AG14" i="1" s="1"/>
  <c r="AH12" i="25"/>
  <c r="F89" i="32"/>
  <c r="O89" i="32" s="1"/>
  <c r="F75" i="32"/>
  <c r="K75" i="32" s="1"/>
  <c r="L75" i="32" s="1"/>
  <c r="N75" i="32" s="1"/>
  <c r="AG13" i="1"/>
  <c r="J90" i="32"/>
  <c r="J41" i="32"/>
  <c r="F68" i="32"/>
  <c r="K68" i="32" s="1"/>
  <c r="L68" i="32" s="1"/>
  <c r="N68" i="32" s="1"/>
  <c r="F54" i="32"/>
  <c r="K54" i="32" s="1"/>
  <c r="L54" i="32" s="1"/>
  <c r="N54" i="32" s="1"/>
  <c r="J26" i="32"/>
  <c r="F42" i="32"/>
  <c r="O42" i="32" s="1"/>
  <c r="F40" i="32"/>
  <c r="O40" i="32" s="1"/>
  <c r="F39" i="32"/>
  <c r="K39" i="32" s="1"/>
  <c r="L39" i="32" s="1"/>
  <c r="N39" i="32" s="1"/>
  <c r="J60" i="32"/>
  <c r="AG15" i="25"/>
  <c r="AH15" i="25"/>
  <c r="AG11" i="25"/>
  <c r="AH11" i="25"/>
  <c r="AG25" i="25"/>
  <c r="AG22" i="25"/>
  <c r="AG29" i="25"/>
  <c r="AH28" i="25"/>
  <c r="AH21" i="25"/>
  <c r="AH14" i="25"/>
  <c r="AH17" i="25"/>
  <c r="F64" i="32"/>
  <c r="O64" i="32" s="1"/>
  <c r="J46" i="32"/>
  <c r="F19" i="32"/>
  <c r="O19" i="32" s="1"/>
  <c r="F11" i="32"/>
  <c r="K11" i="32" s="1"/>
  <c r="L11" i="32" s="1"/>
  <c r="N11" i="32" s="1"/>
  <c r="F36" i="32"/>
  <c r="K36" i="32" s="1"/>
  <c r="L36" i="32" s="1"/>
  <c r="N36" i="32" s="1"/>
  <c r="J51" i="32"/>
  <c r="J31" i="32"/>
  <c r="J65" i="32"/>
  <c r="J47" i="32"/>
  <c r="J92" i="32"/>
  <c r="K26" i="32"/>
  <c r="L26" i="32" s="1"/>
  <c r="N26" i="32" s="1"/>
  <c r="O26" i="32"/>
  <c r="O16" i="32"/>
  <c r="K16" i="32"/>
  <c r="L16" i="32" s="1"/>
  <c r="N16" i="32" s="1"/>
  <c r="F72" i="32"/>
  <c r="F70" i="32"/>
  <c r="O70" i="32" s="1"/>
  <c r="F30" i="32"/>
  <c r="F56" i="32"/>
  <c r="O56" i="32" s="1"/>
  <c r="F86" i="32"/>
  <c r="F22" i="32"/>
  <c r="K22" i="32" s="1"/>
  <c r="L22" i="32" s="1"/>
  <c r="N22" i="32" s="1"/>
  <c r="J84" i="32"/>
  <c r="J16" i="32"/>
  <c r="F82" i="32"/>
  <c r="F50" i="32"/>
  <c r="K50" i="32" s="1"/>
  <c r="L50" i="32" s="1"/>
  <c r="N50" i="32" s="1"/>
  <c r="J81" i="32"/>
  <c r="J15" i="32"/>
  <c r="J71" i="32"/>
  <c r="F25" i="32"/>
  <c r="K25" i="32" s="1"/>
  <c r="L25" i="32" s="1"/>
  <c r="N25" i="32" s="1"/>
  <c r="J85" i="32"/>
  <c r="F14" i="32"/>
  <c r="O14" i="32" s="1"/>
  <c r="J76" i="32"/>
  <c r="F53" i="32"/>
  <c r="K53" i="32" s="1"/>
  <c r="L53" i="32" s="1"/>
  <c r="N53" i="32" s="1"/>
  <c r="F78" i="32"/>
  <c r="O78" i="32" s="1"/>
  <c r="F44" i="32"/>
  <c r="F12" i="32"/>
  <c r="F67" i="32"/>
  <c r="K67" i="32" s="1"/>
  <c r="L67" i="32" s="1"/>
  <c r="N67" i="32" s="1"/>
  <c r="F33" i="32"/>
  <c r="O33" i="32" s="1"/>
  <c r="J91" i="32"/>
  <c r="J61" i="32"/>
  <c r="J28" i="32"/>
  <c r="J87" i="32"/>
  <c r="F58" i="32"/>
  <c r="J21" i="32"/>
  <c r="O41" i="32"/>
  <c r="K41" i="32"/>
  <c r="L41" i="32" s="1"/>
  <c r="N41" i="32" s="1"/>
  <c r="K76" i="32"/>
  <c r="L76" i="32" s="1"/>
  <c r="N76" i="32" s="1"/>
  <c r="O76" i="32"/>
  <c r="O63" i="32"/>
  <c r="K63" i="32"/>
  <c r="L63" i="32" s="1"/>
  <c r="N63" i="32" s="1"/>
  <c r="O74" i="32"/>
  <c r="K74" i="32"/>
  <c r="L74" i="32" s="1"/>
  <c r="N74" i="32" s="1"/>
  <c r="K46" i="32"/>
  <c r="L46" i="32" s="1"/>
  <c r="N46" i="32" s="1"/>
  <c r="O46" i="32"/>
  <c r="O87" i="32"/>
  <c r="K87" i="32"/>
  <c r="L87" i="32" s="1"/>
  <c r="N87" i="32" s="1"/>
  <c r="O59" i="32"/>
  <c r="K59" i="32"/>
  <c r="L59" i="32" s="1"/>
  <c r="N59" i="32" s="1"/>
  <c r="O31" i="32"/>
  <c r="K31" i="32"/>
  <c r="L31" i="32" s="1"/>
  <c r="N31" i="32" s="1"/>
  <c r="O83" i="32"/>
  <c r="K83" i="32"/>
  <c r="L83" i="32" s="1"/>
  <c r="N83" i="32" s="1"/>
  <c r="K91" i="32"/>
  <c r="L91" i="32" s="1"/>
  <c r="N91" i="32" s="1"/>
  <c r="O91" i="32"/>
  <c r="K90" i="32"/>
  <c r="L90" i="32" s="1"/>
  <c r="N90" i="32" s="1"/>
  <c r="O90" i="32"/>
  <c r="K60" i="32"/>
  <c r="L60" i="32" s="1"/>
  <c r="N60" i="32" s="1"/>
  <c r="O60" i="32"/>
  <c r="O49" i="32"/>
  <c r="K49" i="32"/>
  <c r="L49" i="32" s="1"/>
  <c r="N49" i="32" s="1"/>
  <c r="K21" i="32"/>
  <c r="L21" i="32" s="1"/>
  <c r="N21" i="32" s="1"/>
  <c r="O21" i="32"/>
  <c r="K85" i="32"/>
  <c r="L85" i="32" s="1"/>
  <c r="N85" i="32" s="1"/>
  <c r="O85" i="32"/>
  <c r="O71" i="32"/>
  <c r="K71" i="32"/>
  <c r="L71" i="32" s="1"/>
  <c r="N71" i="32" s="1"/>
  <c r="O43" i="32"/>
  <c r="K43" i="32"/>
  <c r="L43" i="32" s="1"/>
  <c r="N43" i="32" s="1"/>
  <c r="O29" i="32"/>
  <c r="K29" i="32"/>
  <c r="L29" i="32" s="1"/>
  <c r="N29" i="32" s="1"/>
  <c r="K15" i="32"/>
  <c r="L15" i="32" s="1"/>
  <c r="N15" i="32" s="1"/>
  <c r="O15" i="32"/>
  <c r="O69" i="32"/>
  <c r="K69" i="32"/>
  <c r="L69" i="32" s="1"/>
  <c r="N69" i="32" s="1"/>
  <c r="O13" i="32"/>
  <c r="K13" i="32"/>
  <c r="L13" i="32" s="1"/>
  <c r="N13" i="32" s="1"/>
  <c r="O94" i="32"/>
  <c r="K94" i="32"/>
  <c r="L94" i="32" s="1"/>
  <c r="N94" i="32" s="1"/>
  <c r="K80" i="32"/>
  <c r="L80" i="32" s="1"/>
  <c r="N80" i="32" s="1"/>
  <c r="O80" i="32"/>
  <c r="K66" i="32"/>
  <c r="L66" i="32" s="1"/>
  <c r="N66" i="32" s="1"/>
  <c r="O66" i="32"/>
  <c r="K52" i="32"/>
  <c r="L52" i="32" s="1"/>
  <c r="N52" i="32" s="1"/>
  <c r="O52" i="32"/>
  <c r="K38" i="32"/>
  <c r="L38" i="32" s="1"/>
  <c r="N38" i="32" s="1"/>
  <c r="O38" i="32"/>
  <c r="O24" i="32"/>
  <c r="K24" i="32"/>
  <c r="L24" i="32" s="1"/>
  <c r="N24" i="32" s="1"/>
  <c r="K10" i="32"/>
  <c r="L10" i="32" s="1"/>
  <c r="N10" i="32" s="1"/>
  <c r="K93" i="32"/>
  <c r="L93" i="32" s="1"/>
  <c r="N93" i="32" s="1"/>
  <c r="O93" i="32"/>
  <c r="O79" i="32"/>
  <c r="K79" i="32"/>
  <c r="L79" i="32" s="1"/>
  <c r="N79" i="32" s="1"/>
  <c r="K65" i="32"/>
  <c r="L65" i="32" s="1"/>
  <c r="N65" i="32" s="1"/>
  <c r="O65" i="32"/>
  <c r="K51" i="32"/>
  <c r="L51" i="32" s="1"/>
  <c r="N51" i="32" s="1"/>
  <c r="O51" i="32"/>
  <c r="K37" i="32"/>
  <c r="L37" i="32" s="1"/>
  <c r="N37" i="32" s="1"/>
  <c r="O37" i="32"/>
  <c r="K23" i="32"/>
  <c r="L23" i="32" s="1"/>
  <c r="N23" i="32" s="1"/>
  <c r="O23" i="32"/>
  <c r="J66" i="32"/>
  <c r="J80" i="32"/>
  <c r="F77" i="32"/>
  <c r="F62" i="32"/>
  <c r="F48" i="32"/>
  <c r="F34" i="32"/>
  <c r="F20" i="32"/>
  <c r="K84" i="32"/>
  <c r="L84" i="32" s="1"/>
  <c r="N84" i="32" s="1"/>
  <c r="J59" i="32"/>
  <c r="J49" i="32"/>
  <c r="O81" i="32"/>
  <c r="J10" i="32"/>
  <c r="J74" i="32"/>
  <c r="F88" i="32"/>
  <c r="F32" i="32"/>
  <c r="F18" i="32"/>
  <c r="F35" i="32"/>
  <c r="J94" i="32"/>
  <c r="J79" i="32"/>
  <c r="J69" i="32"/>
  <c r="J29" i="32"/>
  <c r="J24" i="32"/>
  <c r="F73" i="32"/>
  <c r="F45" i="32"/>
  <c r="F17" i="32"/>
  <c r="J63" i="32"/>
  <c r="J43" i="32"/>
  <c r="J38" i="32"/>
  <c r="K28" i="32"/>
  <c r="L28" i="32" s="1"/>
  <c r="N28" i="32" s="1"/>
  <c r="O92" i="32"/>
  <c r="J93" i="32"/>
  <c r="J83" i="32"/>
  <c r="J23" i="32"/>
  <c r="F57" i="32"/>
  <c r="K47" i="32"/>
  <c r="L47" i="32" s="1"/>
  <c r="N47" i="32" s="1"/>
  <c r="J13" i="32"/>
  <c r="J52" i="32"/>
  <c r="J37" i="32"/>
  <c r="O61" i="32"/>
  <c r="F55" i="32"/>
  <c r="F27" i="32"/>
  <c r="B31" i="23"/>
  <c r="B32" i="23"/>
  <c r="B30" i="23"/>
  <c r="AG24" i="25" l="1"/>
  <c r="AH10" i="25"/>
  <c r="AH27" i="25"/>
  <c r="AH23" i="25"/>
  <c r="AH20" i="25"/>
  <c r="AH18" i="25"/>
  <c r="AH16" i="25"/>
  <c r="AH26" i="25"/>
  <c r="AH19" i="25"/>
  <c r="O75" i="32"/>
  <c r="K89" i="32"/>
  <c r="L89" i="32" s="1"/>
  <c r="N89" i="32" s="1"/>
  <c r="O10" i="32"/>
  <c r="K78" i="32"/>
  <c r="L78" i="32" s="1"/>
  <c r="N78" i="32" s="1"/>
  <c r="O68" i="32"/>
  <c r="O22" i="32"/>
  <c r="K42" i="32"/>
  <c r="L42" i="32" s="1"/>
  <c r="N42" i="32" s="1"/>
  <c r="O39" i="32"/>
  <c r="O53" i="32"/>
  <c r="O54" i="32"/>
  <c r="K40" i="32"/>
  <c r="L40" i="32" s="1"/>
  <c r="N40" i="32" s="1"/>
  <c r="O11" i="32"/>
  <c r="O36" i="32"/>
  <c r="K70" i="32"/>
  <c r="L70" i="32" s="1"/>
  <c r="N70" i="32" s="1"/>
  <c r="K19" i="32"/>
  <c r="L19" i="32" s="1"/>
  <c r="N19" i="32" s="1"/>
  <c r="K64" i="32"/>
  <c r="L64" i="32" s="1"/>
  <c r="N64" i="32" s="1"/>
  <c r="O25" i="32"/>
  <c r="K56" i="32"/>
  <c r="L56" i="32" s="1"/>
  <c r="N56" i="32" s="1"/>
  <c r="K12" i="32"/>
  <c r="L12" i="32" s="1"/>
  <c r="N12" i="32" s="1"/>
  <c r="O12" i="32"/>
  <c r="K44" i="32"/>
  <c r="L44" i="32" s="1"/>
  <c r="N44" i="32" s="1"/>
  <c r="O44" i="32"/>
  <c r="K14" i="32"/>
  <c r="L14" i="32" s="1"/>
  <c r="N14" i="32" s="1"/>
  <c r="K86" i="32"/>
  <c r="L86" i="32" s="1"/>
  <c r="N86" i="32" s="1"/>
  <c r="O86" i="32"/>
  <c r="K30" i="32"/>
  <c r="L30" i="32" s="1"/>
  <c r="N30" i="32" s="1"/>
  <c r="O30" i="32"/>
  <c r="O50" i="32"/>
  <c r="K72" i="32"/>
  <c r="L72" i="32" s="1"/>
  <c r="N72" i="32" s="1"/>
  <c r="O72" i="32"/>
  <c r="K33" i="32"/>
  <c r="L33" i="32" s="1"/>
  <c r="N33" i="32" s="1"/>
  <c r="K82" i="32"/>
  <c r="L82" i="32" s="1"/>
  <c r="N82" i="32" s="1"/>
  <c r="O82" i="32"/>
  <c r="K58" i="32"/>
  <c r="L58" i="32" s="1"/>
  <c r="N58" i="32" s="1"/>
  <c r="O58" i="32"/>
  <c r="O67" i="32"/>
  <c r="O32" i="32"/>
  <c r="K32" i="32"/>
  <c r="L32" i="32" s="1"/>
  <c r="N32" i="32" s="1"/>
  <c r="O27" i="32"/>
  <c r="K27" i="32"/>
  <c r="L27" i="32" s="1"/>
  <c r="N27" i="32" s="1"/>
  <c r="O55" i="32"/>
  <c r="K55" i="32"/>
  <c r="L55" i="32" s="1"/>
  <c r="N55" i="32" s="1"/>
  <c r="K35" i="32"/>
  <c r="L35" i="32" s="1"/>
  <c r="N35" i="32" s="1"/>
  <c r="O35" i="32"/>
  <c r="O73" i="32"/>
  <c r="K73" i="32"/>
  <c r="L73" i="32" s="1"/>
  <c r="N73" i="32" s="1"/>
  <c r="O34" i="32"/>
  <c r="K34" i="32"/>
  <c r="L34" i="32" s="1"/>
  <c r="N34" i="32" s="1"/>
  <c r="O57" i="32"/>
  <c r="K57" i="32"/>
  <c r="L57" i="32" s="1"/>
  <c r="N57" i="32" s="1"/>
  <c r="K77" i="32"/>
  <c r="L77" i="32" s="1"/>
  <c r="N77" i="32" s="1"/>
  <c r="O77" i="32"/>
  <c r="O18" i="32"/>
  <c r="K18" i="32"/>
  <c r="L18" i="32" s="1"/>
  <c r="N18" i="32" s="1"/>
  <c r="O17" i="32"/>
  <c r="K17" i="32"/>
  <c r="L17" i="32" s="1"/>
  <c r="N17" i="32" s="1"/>
  <c r="O88" i="32"/>
  <c r="K88" i="32"/>
  <c r="L88" i="32" s="1"/>
  <c r="N88" i="32" s="1"/>
  <c r="K45" i="32"/>
  <c r="L45" i="32" s="1"/>
  <c r="N45" i="32" s="1"/>
  <c r="O45" i="32"/>
  <c r="K20" i="32"/>
  <c r="L20" i="32" s="1"/>
  <c r="N20" i="32" s="1"/>
  <c r="O20" i="32"/>
  <c r="O48" i="32"/>
  <c r="K48" i="32"/>
  <c r="L48" i="32" s="1"/>
  <c r="N48" i="32" s="1"/>
  <c r="O62" i="32"/>
  <c r="K62" i="32"/>
  <c r="L62" i="32" s="1"/>
  <c r="N62" i="32" s="1"/>
  <c r="B28" i="23"/>
  <c r="C21" i="23"/>
  <c r="D21" i="23" s="1"/>
  <c r="L21" i="23" s="1"/>
  <c r="N21" i="23" s="1"/>
  <c r="P21" i="23" l="1"/>
  <c r="Q21" i="23" s="1"/>
  <c r="F95" i="32"/>
  <c r="O95" i="32" s="1"/>
  <c r="F96" i="32"/>
  <c r="O96" i="32" s="1"/>
  <c r="F97" i="32"/>
  <c r="O97" i="32" s="1"/>
  <c r="F98" i="32"/>
  <c r="O98" i="32" s="1"/>
  <c r="F99" i="32"/>
  <c r="O99" i="32" s="1"/>
  <c r="F100" i="32"/>
  <c r="O100" i="32" s="1"/>
  <c r="F101" i="32"/>
  <c r="O101" i="32" s="1"/>
  <c r="F102" i="32"/>
  <c r="O102" i="32" s="1"/>
  <c r="F103" i="32"/>
  <c r="O103" i="32" s="1"/>
  <c r="F104" i="32"/>
  <c r="O104" i="32" s="1"/>
  <c r="F105" i="32"/>
  <c r="O105" i="32" s="1"/>
  <c r="F106" i="32"/>
  <c r="O106" i="32" s="1"/>
  <c r="F107" i="32"/>
  <c r="O107" i="32" s="1"/>
  <c r="F108" i="32"/>
  <c r="O108" i="32" s="1"/>
  <c r="AU34" i="20" l="1"/>
  <c r="AT34" i="20"/>
  <c r="AX34" i="20" s="1"/>
  <c r="AS34" i="20"/>
  <c r="AR34" i="20"/>
  <c r="AU33" i="20"/>
  <c r="AT33" i="20"/>
  <c r="AX33" i="20" s="1"/>
  <c r="AS33" i="20"/>
  <c r="AR33" i="20"/>
  <c r="AU32" i="20"/>
  <c r="AW32" i="20" s="1" a="1"/>
  <c r="AW32" i="20" s="1"/>
  <c r="AT32" i="20"/>
  <c r="AX32" i="20" s="1"/>
  <c r="AS32" i="20"/>
  <c r="AR32" i="20"/>
  <c r="AU31" i="20"/>
  <c r="AW31" i="20" s="1" a="1"/>
  <c r="AW31" i="20" s="1"/>
  <c r="AT31" i="20"/>
  <c r="AX31" i="20" s="1"/>
  <c r="AS31" i="20"/>
  <c r="AR31" i="20"/>
  <c r="AU30" i="20"/>
  <c r="AT30" i="20"/>
  <c r="AX30" i="20" s="1"/>
  <c r="AS30" i="20"/>
  <c r="AR30" i="20"/>
  <c r="AU29" i="20"/>
  <c r="AT29" i="20"/>
  <c r="AX29" i="20" s="1"/>
  <c r="AS29" i="20"/>
  <c r="AR29" i="20"/>
  <c r="AU28" i="20"/>
  <c r="AT28" i="20"/>
  <c r="AX28" i="20" s="1"/>
  <c r="AS28" i="20"/>
  <c r="AR28" i="20"/>
  <c r="AU27" i="20"/>
  <c r="AT27" i="20"/>
  <c r="AX27" i="20" s="1"/>
  <c r="AS27" i="20"/>
  <c r="AR27" i="20"/>
  <c r="AU26" i="20"/>
  <c r="AT26" i="20"/>
  <c r="AX26" i="20" s="1"/>
  <c r="AS26" i="20"/>
  <c r="AR26" i="20"/>
  <c r="AU25" i="20"/>
  <c r="AT25" i="20"/>
  <c r="AX25" i="20" s="1"/>
  <c r="AS25" i="20"/>
  <c r="AR25" i="20"/>
  <c r="AN34" i="20"/>
  <c r="AM34" i="20"/>
  <c r="AQ34" i="20" s="1"/>
  <c r="AL34" i="20"/>
  <c r="AK34" i="20"/>
  <c r="AN33" i="20"/>
  <c r="AM33" i="20"/>
  <c r="AQ33" i="20" s="1"/>
  <c r="AL33" i="20"/>
  <c r="AK33" i="20"/>
  <c r="AN32" i="20"/>
  <c r="AM32" i="20"/>
  <c r="AQ32" i="20" s="1"/>
  <c r="AL32" i="20"/>
  <c r="AK32" i="20"/>
  <c r="AN31" i="20"/>
  <c r="AM31" i="20"/>
  <c r="AQ31" i="20" s="1"/>
  <c r="AL31" i="20"/>
  <c r="AK31" i="20"/>
  <c r="AN30" i="20"/>
  <c r="AP30" i="20" s="1" a="1"/>
  <c r="AP30" i="20" s="1"/>
  <c r="AM30" i="20"/>
  <c r="AQ30" i="20" s="1"/>
  <c r="AL30" i="20"/>
  <c r="AK30" i="20"/>
  <c r="AN29" i="20"/>
  <c r="AM29" i="20"/>
  <c r="AQ29" i="20" s="1"/>
  <c r="AL29" i="20"/>
  <c r="AK29" i="20"/>
  <c r="AN28" i="20"/>
  <c r="AM28" i="20"/>
  <c r="AQ28" i="20" s="1"/>
  <c r="AL28" i="20"/>
  <c r="AK28" i="20"/>
  <c r="AN27" i="20"/>
  <c r="AM27" i="20"/>
  <c r="AQ27" i="20" s="1"/>
  <c r="AL27" i="20"/>
  <c r="AK27" i="20"/>
  <c r="AN26" i="20"/>
  <c r="AM26" i="20"/>
  <c r="AQ26" i="20" s="1"/>
  <c r="AL26" i="20"/>
  <c r="AK26" i="20"/>
  <c r="AN25" i="20"/>
  <c r="AM25" i="20"/>
  <c r="AQ25" i="20" s="1"/>
  <c r="AL25" i="20"/>
  <c r="AK25" i="20"/>
  <c r="AJ16" i="20"/>
  <c r="AI16" i="20"/>
  <c r="AP16" i="20"/>
  <c r="AO16" i="20"/>
  <c r="AW34" i="20" l="1" a="1"/>
  <c r="AW34" i="20" s="1"/>
  <c r="AW30" i="20" a="1"/>
  <c r="AW30" i="20" s="1"/>
  <c r="AP31" i="20" a="1"/>
  <c r="AP31" i="20" s="1"/>
  <c r="AP32" i="20" a="1"/>
  <c r="AP32" i="20" s="1"/>
  <c r="AP29" i="20" a="1"/>
  <c r="AP29" i="20" s="1"/>
  <c r="AW29" i="20" a="1"/>
  <c r="AW29" i="20" s="1"/>
  <c r="AP27" i="20" a="1"/>
  <c r="AP27" i="20" s="1"/>
  <c r="AX35" i="20"/>
  <c r="AU35" i="20"/>
  <c r="AP33" i="20" a="1"/>
  <c r="AP33" i="20" s="1"/>
  <c r="AW26" i="20" a="1"/>
  <c r="AW26" i="20" s="1"/>
  <c r="AW33" i="20" a="1"/>
  <c r="AW33" i="20" s="1"/>
  <c r="AP34" i="20" a="1"/>
  <c r="AP34" i="20" s="1"/>
  <c r="AN35" i="20"/>
  <c r="AW27" i="20" a="1"/>
  <c r="AW27" i="20" s="1"/>
  <c r="AT35" i="20"/>
  <c r="AW28" i="20" a="1"/>
  <c r="AW28" i="20" s="1"/>
  <c r="AW25" i="20" a="1"/>
  <c r="AW25" i="20" s="1"/>
  <c r="AQ35" i="20"/>
  <c r="AP25" i="20" a="1"/>
  <c r="AP25" i="20" s="1"/>
  <c r="AP28" i="20" a="1"/>
  <c r="AP28" i="20" s="1"/>
  <c r="AM35" i="20"/>
  <c r="AP26" i="20" a="1"/>
  <c r="AP26" i="20" s="1"/>
  <c r="K108" i="32" l="1"/>
  <c r="L108" i="32" s="1"/>
  <c r="N108" i="32" s="1"/>
  <c r="J108" i="32"/>
  <c r="I108" i="32"/>
  <c r="H108" i="32"/>
  <c r="K107" i="32"/>
  <c r="L107" i="32" s="1"/>
  <c r="N107" i="32" s="1"/>
  <c r="J107" i="32"/>
  <c r="I107" i="32"/>
  <c r="H107" i="32"/>
  <c r="K106" i="32"/>
  <c r="L106" i="32" s="1"/>
  <c r="N106" i="32" s="1"/>
  <c r="J106" i="32"/>
  <c r="I106" i="32"/>
  <c r="H106" i="32"/>
  <c r="K105" i="32"/>
  <c r="L105" i="32" s="1"/>
  <c r="N105" i="32" s="1"/>
  <c r="J105" i="32"/>
  <c r="I105" i="32"/>
  <c r="H105" i="32"/>
  <c r="K104" i="32"/>
  <c r="L104" i="32" s="1"/>
  <c r="N104" i="32" s="1"/>
  <c r="J104" i="32"/>
  <c r="I104" i="32"/>
  <c r="H104" i="32"/>
  <c r="K103" i="32"/>
  <c r="L103" i="32" s="1"/>
  <c r="N103" i="32" s="1"/>
  <c r="J103" i="32"/>
  <c r="I103" i="32"/>
  <c r="H103" i="32"/>
  <c r="K102" i="32"/>
  <c r="L102" i="32" s="1"/>
  <c r="N102" i="32" s="1"/>
  <c r="J102" i="32"/>
  <c r="I102" i="32"/>
  <c r="H102" i="32"/>
  <c r="K101" i="32"/>
  <c r="L101" i="32" s="1"/>
  <c r="N101" i="32" s="1"/>
  <c r="J101" i="32"/>
  <c r="I101" i="32"/>
  <c r="H101" i="32"/>
  <c r="K100" i="32"/>
  <c r="L100" i="32" s="1"/>
  <c r="N100" i="32" s="1"/>
  <c r="J100" i="32"/>
  <c r="I100" i="32"/>
  <c r="H100" i="32"/>
  <c r="K99" i="32"/>
  <c r="L99" i="32" s="1"/>
  <c r="N99" i="32" s="1"/>
  <c r="J99" i="32"/>
  <c r="I99" i="32"/>
  <c r="H99" i="32"/>
  <c r="K98" i="32"/>
  <c r="L98" i="32" s="1"/>
  <c r="N98" i="32" s="1"/>
  <c r="J98" i="32"/>
  <c r="I98" i="32"/>
  <c r="H98" i="32"/>
  <c r="K97" i="32"/>
  <c r="L97" i="32" s="1"/>
  <c r="N97" i="32" s="1"/>
  <c r="J97" i="32"/>
  <c r="I97" i="32"/>
  <c r="H97" i="32"/>
  <c r="K96" i="32"/>
  <c r="L96" i="32" s="1"/>
  <c r="N96" i="32" s="1"/>
  <c r="J96" i="32"/>
  <c r="I96" i="32"/>
  <c r="H96" i="32"/>
  <c r="K95" i="32"/>
  <c r="L95" i="32" s="1"/>
  <c r="N95" i="32" s="1"/>
  <c r="J95" i="32"/>
  <c r="I95" i="32"/>
  <c r="H95" i="32"/>
  <c r="I9" i="32"/>
  <c r="H9" i="32"/>
  <c r="I8" i="32"/>
  <c r="H8" i="32"/>
  <c r="C18" i="23" l="1"/>
  <c r="D18" i="23" s="1"/>
  <c r="L18" i="23" s="1"/>
  <c r="N18" i="23" s="1"/>
  <c r="C16" i="23"/>
  <c r="D16" i="23" s="1"/>
  <c r="P18" i="23" l="1"/>
  <c r="Q18" i="23" s="1"/>
  <c r="F16" i="23"/>
  <c r="G4" i="23"/>
  <c r="L16" i="23" l="1"/>
  <c r="N16" i="23" s="1"/>
  <c r="P16" i="23"/>
  <c r="Q16" i="23" l="1"/>
  <c r="AC9" i="25"/>
  <c r="AC30" i="25"/>
  <c r="AC31" i="25"/>
  <c r="AC32" i="25"/>
  <c r="AC33" i="25"/>
  <c r="AC34" i="25"/>
  <c r="AC35" i="25"/>
  <c r="AC36" i="25"/>
  <c r="AC37" i="25"/>
  <c r="AC38" i="25"/>
  <c r="AC39" i="25"/>
  <c r="AC40" i="25"/>
  <c r="AC41" i="25"/>
  <c r="AC42" i="25"/>
  <c r="AC43" i="25"/>
  <c r="AC44" i="25"/>
  <c r="AC45" i="25"/>
  <c r="AC46" i="25"/>
  <c r="AC47" i="25"/>
  <c r="AC48" i="25"/>
  <c r="AC8" i="25"/>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N9" i="31"/>
  <c r="P9" i="31"/>
  <c r="Q9" i="31"/>
  <c r="S9" i="31" s="1"/>
  <c r="U9" i="31" s="1"/>
  <c r="N10" i="31"/>
  <c r="O10" i="31"/>
  <c r="P10" i="31"/>
  <c r="Q10" i="31"/>
  <c r="N11" i="31"/>
  <c r="O11" i="31"/>
  <c r="P11" i="31"/>
  <c r="Q11" i="31"/>
  <c r="N12" i="31"/>
  <c r="O12" i="31"/>
  <c r="P12" i="31"/>
  <c r="Q12" i="31"/>
  <c r="N13" i="31"/>
  <c r="O13" i="31"/>
  <c r="P13" i="31"/>
  <c r="Q13" i="31"/>
  <c r="N14" i="31"/>
  <c r="O14" i="31"/>
  <c r="P14" i="31"/>
  <c r="Q14" i="31"/>
  <c r="N15" i="31"/>
  <c r="O15" i="31"/>
  <c r="P15" i="31"/>
  <c r="Q15" i="31"/>
  <c r="N16" i="31"/>
  <c r="O16" i="31"/>
  <c r="P16" i="31"/>
  <c r="Q16" i="31"/>
  <c r="N17" i="31"/>
  <c r="O17" i="31"/>
  <c r="P17" i="31"/>
  <c r="Q17" i="31"/>
  <c r="N18" i="31"/>
  <c r="O18" i="31"/>
  <c r="P18" i="31"/>
  <c r="Q18" i="31"/>
  <c r="N19" i="31"/>
  <c r="O19" i="31"/>
  <c r="P19" i="31"/>
  <c r="Q19" i="31"/>
  <c r="N20" i="31"/>
  <c r="O20" i="31"/>
  <c r="P20" i="31"/>
  <c r="Q20" i="31"/>
  <c r="N21" i="31"/>
  <c r="O21" i="31"/>
  <c r="P21" i="31"/>
  <c r="Q21" i="31"/>
  <c r="N22" i="31"/>
  <c r="O22" i="31"/>
  <c r="P22" i="31"/>
  <c r="Q22" i="31"/>
  <c r="N23" i="31"/>
  <c r="O23" i="31"/>
  <c r="P23" i="31"/>
  <c r="Q23" i="31"/>
  <c r="N24" i="31"/>
  <c r="O24" i="31"/>
  <c r="P24" i="31"/>
  <c r="Q24" i="31"/>
  <c r="N25" i="31"/>
  <c r="O25" i="31"/>
  <c r="P25" i="31"/>
  <c r="Q25" i="31"/>
  <c r="N26" i="31"/>
  <c r="O26" i="31"/>
  <c r="P26" i="31"/>
  <c r="Q26" i="31"/>
  <c r="N27" i="31"/>
  <c r="O27" i="31"/>
  <c r="P27" i="31"/>
  <c r="Q27" i="31"/>
  <c r="N28" i="31"/>
  <c r="O28" i="31"/>
  <c r="P28" i="31"/>
  <c r="Q28" i="31"/>
  <c r="N29" i="31"/>
  <c r="O29" i="31"/>
  <c r="P29" i="31"/>
  <c r="Q29" i="31"/>
  <c r="N30" i="31"/>
  <c r="O30" i="31"/>
  <c r="P30" i="31"/>
  <c r="Q30" i="31"/>
  <c r="N31" i="31"/>
  <c r="O31" i="31"/>
  <c r="P31" i="31"/>
  <c r="Q31" i="31"/>
  <c r="N32" i="31"/>
  <c r="O32" i="31"/>
  <c r="S32" i="31" s="1"/>
  <c r="P32" i="31"/>
  <c r="Q32" i="31"/>
  <c r="N33" i="31"/>
  <c r="O33" i="31"/>
  <c r="P33" i="31"/>
  <c r="Q33" i="31"/>
  <c r="N34" i="31"/>
  <c r="O34" i="31"/>
  <c r="P34" i="31"/>
  <c r="Q34" i="31"/>
  <c r="N35" i="31"/>
  <c r="O35" i="31"/>
  <c r="P35" i="31"/>
  <c r="Q35" i="31"/>
  <c r="N36" i="31"/>
  <c r="O36" i="31"/>
  <c r="S36" i="31" s="1"/>
  <c r="P36" i="31"/>
  <c r="Q36" i="31"/>
  <c r="N37" i="31"/>
  <c r="O37" i="31"/>
  <c r="P37" i="31"/>
  <c r="Q37" i="31"/>
  <c r="N38" i="31"/>
  <c r="O38" i="31"/>
  <c r="P38" i="31"/>
  <c r="Q38" i="31"/>
  <c r="N39" i="31"/>
  <c r="O39" i="31"/>
  <c r="P39" i="31"/>
  <c r="Q39" i="31"/>
  <c r="N40" i="31"/>
  <c r="O40" i="31"/>
  <c r="S40" i="31" s="1"/>
  <c r="P40" i="31"/>
  <c r="Q40" i="31"/>
  <c r="N41" i="31"/>
  <c r="O41" i="31"/>
  <c r="P41" i="31"/>
  <c r="Q41" i="31"/>
  <c r="N42" i="31"/>
  <c r="O42" i="31"/>
  <c r="P42" i="31"/>
  <c r="Q42" i="31"/>
  <c r="N43" i="31"/>
  <c r="O43" i="31"/>
  <c r="P43" i="31"/>
  <c r="Q43" i="31"/>
  <c r="N44" i="31"/>
  <c r="O44" i="31"/>
  <c r="S44" i="31" s="1"/>
  <c r="P44" i="31"/>
  <c r="Q44" i="31"/>
  <c r="N45" i="31"/>
  <c r="O45" i="31"/>
  <c r="P45" i="31"/>
  <c r="Q45" i="31"/>
  <c r="N46" i="31"/>
  <c r="O46" i="31"/>
  <c r="P46" i="31"/>
  <c r="Q46" i="31"/>
  <c r="N47" i="31"/>
  <c r="O47" i="31"/>
  <c r="P47" i="31"/>
  <c r="Q47" i="31"/>
  <c r="N48" i="31"/>
  <c r="O48" i="31"/>
  <c r="S48" i="31" s="1"/>
  <c r="P48" i="31"/>
  <c r="Q48" i="31"/>
  <c r="L9" i="31"/>
  <c r="M8" i="31"/>
  <c r="N8" i="31"/>
  <c r="O8" i="31"/>
  <c r="P8" i="31"/>
  <c r="Q8" i="31"/>
  <c r="L8"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9" i="31"/>
  <c r="J8" i="31"/>
  <c r="S11" i="31" l="1"/>
  <c r="S14" i="31"/>
  <c r="S47" i="31"/>
  <c r="S15" i="31"/>
  <c r="S30" i="31"/>
  <c r="S10" i="31"/>
  <c r="S43" i="31"/>
  <c r="S19" i="31"/>
  <c r="S42" i="31"/>
  <c r="S22" i="31"/>
  <c r="S45" i="31"/>
  <c r="S29" i="31"/>
  <c r="S25" i="31"/>
  <c r="S21" i="31"/>
  <c r="S17" i="31"/>
  <c r="S13" i="31"/>
  <c r="S35" i="31"/>
  <c r="S26" i="31"/>
  <c r="S31" i="31"/>
  <c r="S46" i="31"/>
  <c r="S37" i="31"/>
  <c r="U8" i="31"/>
  <c r="W8" i="31" s="1"/>
  <c r="X8" i="31"/>
  <c r="S27" i="31"/>
  <c r="S38" i="31"/>
  <c r="S8" i="31"/>
  <c r="S33" i="31"/>
  <c r="S39" i="31"/>
  <c r="S23" i="31"/>
  <c r="S34" i="31"/>
  <c r="S18" i="31"/>
  <c r="S41" i="31"/>
  <c r="S28" i="31"/>
  <c r="S24" i="31"/>
  <c r="S20" i="31"/>
  <c r="S16" i="31"/>
  <c r="S12" i="31"/>
  <c r="B33" i="23"/>
  <c r="J49" i="31"/>
  <c r="Y8" i="14"/>
  <c r="Z8" i="14"/>
  <c r="Y9" i="14"/>
  <c r="Z9" i="14"/>
  <c r="Y10" i="14"/>
  <c r="Z10" i="14"/>
  <c r="Y11" i="14"/>
  <c r="Z11" i="14"/>
  <c r="Y12" i="14"/>
  <c r="Z12" i="14"/>
  <c r="Y13" i="14"/>
  <c r="Z13" i="14"/>
  <c r="Y14" i="14"/>
  <c r="Z14" i="14"/>
  <c r="Y15" i="14"/>
  <c r="Z15" i="14"/>
  <c r="Y16" i="14"/>
  <c r="Z16" i="14"/>
  <c r="Y17" i="14"/>
  <c r="Z17" i="14"/>
  <c r="Y18" i="14"/>
  <c r="Z18" i="14"/>
  <c r="Y19" i="14"/>
  <c r="Z19" i="14"/>
  <c r="Y20" i="14"/>
  <c r="Z20" i="14"/>
  <c r="Y21" i="14"/>
  <c r="Z21" i="14"/>
  <c r="Y22" i="14"/>
  <c r="Z22" i="14"/>
  <c r="Y23" i="14"/>
  <c r="Z23" i="14"/>
  <c r="Y24" i="14"/>
  <c r="Z24" i="14"/>
  <c r="Y25" i="14"/>
  <c r="Z25" i="14"/>
  <c r="Y26" i="14"/>
  <c r="Z26" i="14"/>
  <c r="Y27" i="14"/>
  <c r="Z27" i="14"/>
  <c r="Y28" i="14"/>
  <c r="Z28" i="14"/>
  <c r="Y29" i="14"/>
  <c r="Z29" i="14"/>
  <c r="Y30" i="14"/>
  <c r="Z30" i="14"/>
  <c r="Y31" i="14"/>
  <c r="Z31" i="14"/>
  <c r="Y32" i="14"/>
  <c r="Z32" i="14"/>
  <c r="Y33" i="14"/>
  <c r="Z33" i="14"/>
  <c r="Y34" i="14"/>
  <c r="Z34" i="14"/>
  <c r="Y35" i="14"/>
  <c r="Z35" i="14"/>
  <c r="Y36" i="14"/>
  <c r="Z36" i="14"/>
  <c r="Y37" i="14"/>
  <c r="Z37" i="14"/>
  <c r="Y38" i="14"/>
  <c r="Z38" i="14"/>
  <c r="Y39" i="14"/>
  <c r="Z39" i="14"/>
  <c r="Y40" i="14"/>
  <c r="Z40" i="14"/>
  <c r="Y41" i="14"/>
  <c r="Z41" i="14"/>
  <c r="Y42" i="14"/>
  <c r="Z42" i="14"/>
  <c r="Y43" i="14"/>
  <c r="Z43" i="14"/>
  <c r="Y44" i="14"/>
  <c r="Z44" i="14"/>
  <c r="Y45" i="14"/>
  <c r="Z45" i="14"/>
  <c r="Y46" i="14"/>
  <c r="Z46" i="14"/>
  <c r="Y47" i="14"/>
  <c r="Z47" i="14"/>
  <c r="Y48" i="14"/>
  <c r="Z48" i="14"/>
  <c r="I8" i="25" l="1"/>
  <c r="F49" i="25" l="1"/>
  <c r="R9" i="25"/>
  <c r="S9" i="25"/>
  <c r="U9" i="25"/>
  <c r="V9" i="25"/>
  <c r="X9" i="25"/>
  <c r="Z9" i="25"/>
  <c r="R30" i="25"/>
  <c r="S30" i="25"/>
  <c r="T30" i="25"/>
  <c r="U30" i="25"/>
  <c r="V30" i="25"/>
  <c r="X30" i="25"/>
  <c r="Z30" i="25"/>
  <c r="R31" i="25"/>
  <c r="S31" i="25"/>
  <c r="T31" i="25"/>
  <c r="U31" i="25"/>
  <c r="V31" i="25"/>
  <c r="X31" i="25"/>
  <c r="Z31" i="25"/>
  <c r="R32" i="25"/>
  <c r="S32" i="25"/>
  <c r="T32" i="25"/>
  <c r="U32" i="25"/>
  <c r="V32" i="25"/>
  <c r="X32" i="25"/>
  <c r="Z32" i="25"/>
  <c r="R33" i="25"/>
  <c r="S33" i="25"/>
  <c r="T33" i="25"/>
  <c r="U33" i="25"/>
  <c r="V33" i="25"/>
  <c r="X33" i="25"/>
  <c r="Z33" i="25"/>
  <c r="R34" i="25"/>
  <c r="S34" i="25"/>
  <c r="T34" i="25"/>
  <c r="U34" i="25"/>
  <c r="V34" i="25"/>
  <c r="X34" i="25"/>
  <c r="Z34" i="25"/>
  <c r="R35" i="25"/>
  <c r="S35" i="25"/>
  <c r="T35" i="25"/>
  <c r="U35" i="25"/>
  <c r="V35" i="25"/>
  <c r="X35" i="25"/>
  <c r="Z35" i="25"/>
  <c r="R36" i="25"/>
  <c r="S36" i="25"/>
  <c r="T36" i="25"/>
  <c r="U36" i="25"/>
  <c r="V36" i="25"/>
  <c r="X36" i="25"/>
  <c r="Z36" i="25"/>
  <c r="R37" i="25"/>
  <c r="S37" i="25"/>
  <c r="T37" i="25"/>
  <c r="U37" i="25"/>
  <c r="V37" i="25"/>
  <c r="X37" i="25"/>
  <c r="Z37" i="25"/>
  <c r="R38" i="25"/>
  <c r="S38" i="25"/>
  <c r="T38" i="25"/>
  <c r="U38" i="25"/>
  <c r="V38" i="25"/>
  <c r="X38" i="25"/>
  <c r="Z38" i="25"/>
  <c r="R39" i="25"/>
  <c r="S39" i="25"/>
  <c r="T39" i="25"/>
  <c r="U39" i="25"/>
  <c r="V39" i="25"/>
  <c r="X39" i="25"/>
  <c r="Z39" i="25"/>
  <c r="R40" i="25"/>
  <c r="S40" i="25"/>
  <c r="T40" i="25"/>
  <c r="U40" i="25"/>
  <c r="V40" i="25"/>
  <c r="X40" i="25"/>
  <c r="Z40" i="25"/>
  <c r="R41" i="25"/>
  <c r="S41" i="25"/>
  <c r="T41" i="25"/>
  <c r="U41" i="25"/>
  <c r="V41" i="25"/>
  <c r="X41" i="25"/>
  <c r="Z41" i="25"/>
  <c r="R42" i="25"/>
  <c r="S42" i="25"/>
  <c r="T42" i="25"/>
  <c r="U42" i="25"/>
  <c r="V42" i="25"/>
  <c r="X42" i="25"/>
  <c r="Z42" i="25"/>
  <c r="R43" i="25"/>
  <c r="S43" i="25"/>
  <c r="T43" i="25"/>
  <c r="U43" i="25"/>
  <c r="V43" i="25"/>
  <c r="X43" i="25"/>
  <c r="Z43" i="25"/>
  <c r="R44" i="25"/>
  <c r="S44" i="25"/>
  <c r="T44" i="25"/>
  <c r="U44" i="25"/>
  <c r="V44" i="25"/>
  <c r="X44" i="25"/>
  <c r="Z44" i="25"/>
  <c r="R45" i="25"/>
  <c r="S45" i="25"/>
  <c r="T45" i="25"/>
  <c r="U45" i="25"/>
  <c r="V45" i="25"/>
  <c r="X45" i="25"/>
  <c r="Z45" i="25"/>
  <c r="R46" i="25"/>
  <c r="S46" i="25"/>
  <c r="T46" i="25"/>
  <c r="U46" i="25"/>
  <c r="V46" i="25"/>
  <c r="X46" i="25"/>
  <c r="Z46" i="25"/>
  <c r="R47" i="25"/>
  <c r="S47" i="25"/>
  <c r="T47" i="25"/>
  <c r="U47" i="25"/>
  <c r="V47" i="25"/>
  <c r="X47" i="25"/>
  <c r="Z47" i="25"/>
  <c r="R48" i="25"/>
  <c r="S48" i="25"/>
  <c r="T48" i="25"/>
  <c r="U48" i="25"/>
  <c r="V48" i="25"/>
  <c r="X48" i="25"/>
  <c r="Z48" i="25"/>
  <c r="Q9" i="25"/>
  <c r="Q30" i="25"/>
  <c r="Q31" i="25"/>
  <c r="Q32" i="25"/>
  <c r="Q33" i="25"/>
  <c r="Q34" i="25"/>
  <c r="Q35" i="25"/>
  <c r="Q36" i="25"/>
  <c r="Q37" i="25"/>
  <c r="Q38" i="25"/>
  <c r="Q39" i="25"/>
  <c r="Q40" i="25"/>
  <c r="Q41" i="25"/>
  <c r="Q42" i="25"/>
  <c r="Q43" i="25"/>
  <c r="Q44" i="25"/>
  <c r="Q45" i="25"/>
  <c r="Q46" i="25"/>
  <c r="Q47" i="25"/>
  <c r="Q48" i="25"/>
  <c r="R8" i="25"/>
  <c r="S8" i="25"/>
  <c r="T8" i="25"/>
  <c r="U8" i="25"/>
  <c r="V8" i="25"/>
  <c r="W8" i="25"/>
  <c r="X8" i="25"/>
  <c r="Z8" i="25"/>
  <c r="Q8" i="25"/>
  <c r="M8" i="25"/>
  <c r="K48" i="25"/>
  <c r="Y48" i="25" s="1"/>
  <c r="K30" i="25"/>
  <c r="Y30" i="25" s="1"/>
  <c r="K31" i="25"/>
  <c r="Y31" i="25" s="1"/>
  <c r="K32" i="25"/>
  <c r="Y32" i="25" s="1"/>
  <c r="K33" i="25"/>
  <c r="Y33" i="25" s="1"/>
  <c r="K34" i="25"/>
  <c r="Y34" i="25" s="1"/>
  <c r="K35" i="25"/>
  <c r="Y35" i="25" s="1"/>
  <c r="K36" i="25"/>
  <c r="Y36" i="25" s="1"/>
  <c r="K37" i="25"/>
  <c r="Y37" i="25" s="1"/>
  <c r="K38" i="25"/>
  <c r="Y38" i="25" s="1"/>
  <c r="K39" i="25"/>
  <c r="Y39" i="25" s="1"/>
  <c r="K40" i="25"/>
  <c r="Y40" i="25" s="1"/>
  <c r="K41" i="25"/>
  <c r="Y41" i="25" s="1"/>
  <c r="K42" i="25"/>
  <c r="Y42" i="25" s="1"/>
  <c r="K43" i="25"/>
  <c r="Y43" i="25" s="1"/>
  <c r="K44" i="25"/>
  <c r="Y44" i="25" s="1"/>
  <c r="K45" i="25"/>
  <c r="Y45" i="25" s="1"/>
  <c r="K46" i="25"/>
  <c r="Y46" i="25" s="1"/>
  <c r="K47" i="25"/>
  <c r="Y47" i="25" s="1"/>
  <c r="K9" i="25"/>
  <c r="M30" i="25"/>
  <c r="AA30" i="25" s="1"/>
  <c r="M31" i="25"/>
  <c r="AA31" i="25" s="1"/>
  <c r="M32" i="25"/>
  <c r="AA32" i="25" s="1"/>
  <c r="M33" i="25"/>
  <c r="AA33" i="25" s="1"/>
  <c r="M34" i="25"/>
  <c r="AA34" i="25" s="1"/>
  <c r="M35" i="25"/>
  <c r="AA35" i="25" s="1"/>
  <c r="M36" i="25"/>
  <c r="AA36" i="25" s="1"/>
  <c r="M37" i="25"/>
  <c r="AA37" i="25" s="1"/>
  <c r="M38" i="25"/>
  <c r="AA38" i="25" s="1"/>
  <c r="M39" i="25"/>
  <c r="AA39" i="25" s="1"/>
  <c r="M40" i="25"/>
  <c r="AA40" i="25" s="1"/>
  <c r="M41" i="25"/>
  <c r="AA41" i="25" s="1"/>
  <c r="M42" i="25"/>
  <c r="AA42" i="25" s="1"/>
  <c r="M43" i="25"/>
  <c r="AA43" i="25" s="1"/>
  <c r="M44" i="25"/>
  <c r="AA44" i="25" s="1"/>
  <c r="M45" i="25"/>
  <c r="AA45" i="25" s="1"/>
  <c r="M46" i="25"/>
  <c r="AA46" i="25" s="1"/>
  <c r="M47" i="25"/>
  <c r="AA47" i="25" s="1"/>
  <c r="M48" i="25"/>
  <c r="AA48" i="25" s="1"/>
  <c r="M9" i="25"/>
  <c r="K8" i="25"/>
  <c r="Y8" i="25" s="1"/>
  <c r="I9" i="25"/>
  <c r="W9" i="25" s="1"/>
  <c r="U48" i="31"/>
  <c r="M48" i="31"/>
  <c r="L48" i="31"/>
  <c r="M47" i="31"/>
  <c r="L47" i="31"/>
  <c r="U46" i="31"/>
  <c r="M46" i="31"/>
  <c r="L46" i="31"/>
  <c r="U45" i="31"/>
  <c r="M45" i="31"/>
  <c r="L45" i="31"/>
  <c r="U44" i="31"/>
  <c r="M44" i="31"/>
  <c r="L44" i="31"/>
  <c r="U43" i="31"/>
  <c r="M43" i="31"/>
  <c r="L43" i="31"/>
  <c r="U42" i="31"/>
  <c r="M42" i="31"/>
  <c r="L42" i="31"/>
  <c r="M41" i="31"/>
  <c r="L41" i="31"/>
  <c r="U40" i="31"/>
  <c r="M40" i="31"/>
  <c r="L40" i="31"/>
  <c r="U39" i="31"/>
  <c r="M39" i="31"/>
  <c r="L39" i="31"/>
  <c r="U38" i="31"/>
  <c r="M38" i="31"/>
  <c r="L38" i="31"/>
  <c r="M37" i="31"/>
  <c r="L37" i="31"/>
  <c r="U36" i="31"/>
  <c r="M36" i="31"/>
  <c r="L36" i="31"/>
  <c r="U35" i="31"/>
  <c r="M35" i="31"/>
  <c r="L35" i="31"/>
  <c r="U34" i="31"/>
  <c r="M34" i="31"/>
  <c r="L34" i="31"/>
  <c r="U33" i="31"/>
  <c r="M33" i="31"/>
  <c r="L33" i="31"/>
  <c r="M32" i="31"/>
  <c r="L32" i="31"/>
  <c r="M31" i="31"/>
  <c r="L31" i="31"/>
  <c r="U30" i="31"/>
  <c r="M30" i="31"/>
  <c r="L30" i="31"/>
  <c r="U29" i="31"/>
  <c r="M29" i="31"/>
  <c r="L29" i="31"/>
  <c r="M28" i="31"/>
  <c r="L28" i="31"/>
  <c r="U27" i="31"/>
  <c r="M27" i="31"/>
  <c r="L27" i="31"/>
  <c r="U26" i="31"/>
  <c r="M26" i="31"/>
  <c r="L26" i="31"/>
  <c r="M25" i="31"/>
  <c r="L25" i="31"/>
  <c r="U24" i="31"/>
  <c r="M24" i="31"/>
  <c r="L24" i="31"/>
  <c r="U23" i="31"/>
  <c r="M23" i="31"/>
  <c r="L23" i="31"/>
  <c r="U22" i="31"/>
  <c r="M22" i="31"/>
  <c r="L22" i="31"/>
  <c r="M21" i="31"/>
  <c r="L21" i="31"/>
  <c r="U20" i="31"/>
  <c r="M20" i="31"/>
  <c r="L20" i="31"/>
  <c r="M19" i="31"/>
  <c r="L19" i="31"/>
  <c r="U18" i="31"/>
  <c r="M18" i="31"/>
  <c r="L18" i="31"/>
  <c r="U17" i="31"/>
  <c r="M17" i="31"/>
  <c r="L17" i="31"/>
  <c r="U16" i="31"/>
  <c r="M16" i="31"/>
  <c r="L16" i="31"/>
  <c r="U15" i="31"/>
  <c r="M15" i="31"/>
  <c r="L15" i="31"/>
  <c r="U14" i="31"/>
  <c r="M14" i="31"/>
  <c r="L14" i="31"/>
  <c r="U13" i="31"/>
  <c r="M13" i="31"/>
  <c r="L13" i="31"/>
  <c r="U12" i="31"/>
  <c r="M12" i="31"/>
  <c r="L12" i="31"/>
  <c r="M11" i="31"/>
  <c r="L11" i="31"/>
  <c r="U10" i="31"/>
  <c r="M10" i="31"/>
  <c r="L10" i="31"/>
  <c r="M9" i="31"/>
  <c r="N38" i="14"/>
  <c r="Q38" i="14"/>
  <c r="T38" i="14"/>
  <c r="V38" i="14"/>
  <c r="W38" i="14"/>
  <c r="X38" i="14"/>
  <c r="AA38" i="14"/>
  <c r="AB38" i="14"/>
  <c r="AC38" i="14"/>
  <c r="AD38" i="14"/>
  <c r="AE38" i="14"/>
  <c r="AF38" i="14"/>
  <c r="AH38" i="14"/>
  <c r="AI38" i="14"/>
  <c r="AK38" i="14"/>
  <c r="AL38" i="14"/>
  <c r="N39" i="14"/>
  <c r="Q39" i="14"/>
  <c r="T39" i="14"/>
  <c r="V39" i="14"/>
  <c r="W39" i="14"/>
  <c r="X39" i="14"/>
  <c r="AA39" i="14"/>
  <c r="AB39" i="14"/>
  <c r="AC39" i="14"/>
  <c r="AD39" i="14"/>
  <c r="AE39" i="14"/>
  <c r="AF39" i="14"/>
  <c r="AH39" i="14"/>
  <c r="AI39" i="14"/>
  <c r="AK39" i="14"/>
  <c r="AL39" i="14"/>
  <c r="N40" i="14"/>
  <c r="Q40" i="14"/>
  <c r="T40" i="14"/>
  <c r="V40" i="14"/>
  <c r="W40" i="14"/>
  <c r="X40" i="14"/>
  <c r="AA40" i="14"/>
  <c r="AB40" i="14"/>
  <c r="AC40" i="14"/>
  <c r="AD40" i="14"/>
  <c r="AE40" i="14"/>
  <c r="AF40" i="14"/>
  <c r="AH40" i="14"/>
  <c r="AI40" i="14"/>
  <c r="AK40" i="14"/>
  <c r="AL40" i="14"/>
  <c r="N41" i="14"/>
  <c r="Q41" i="14"/>
  <c r="T41" i="14"/>
  <c r="V41" i="14"/>
  <c r="W41" i="14"/>
  <c r="X41" i="14"/>
  <c r="AA41" i="14"/>
  <c r="AB41" i="14"/>
  <c r="AC41" i="14"/>
  <c r="AD41" i="14"/>
  <c r="AE41" i="14"/>
  <c r="AF41" i="14"/>
  <c r="AH41" i="14"/>
  <c r="AI41" i="14"/>
  <c r="AK41" i="14"/>
  <c r="AL41" i="14"/>
  <c r="N42" i="14"/>
  <c r="Q42" i="14"/>
  <c r="T42" i="14"/>
  <c r="V42" i="14"/>
  <c r="W42" i="14"/>
  <c r="X42" i="14"/>
  <c r="AA42" i="14"/>
  <c r="AB42" i="14"/>
  <c r="AC42" i="14"/>
  <c r="AD42" i="14"/>
  <c r="AE42" i="14"/>
  <c r="AF42" i="14"/>
  <c r="AH42" i="14"/>
  <c r="AI42" i="14"/>
  <c r="AK42" i="14"/>
  <c r="AL42" i="14"/>
  <c r="N33" i="14"/>
  <c r="Q33" i="14"/>
  <c r="T33" i="14"/>
  <c r="V33" i="14"/>
  <c r="W33" i="14"/>
  <c r="X33" i="14"/>
  <c r="AA33" i="14"/>
  <c r="AB33" i="14"/>
  <c r="AC33" i="14"/>
  <c r="AD33" i="14"/>
  <c r="AE33" i="14"/>
  <c r="AF33" i="14"/>
  <c r="AH33" i="14"/>
  <c r="AI33" i="14"/>
  <c r="AK33" i="14"/>
  <c r="AL33" i="14"/>
  <c r="N34" i="14"/>
  <c r="Q34" i="14"/>
  <c r="T34" i="14"/>
  <c r="V34" i="14"/>
  <c r="W34" i="14"/>
  <c r="X34" i="14"/>
  <c r="AA34" i="14"/>
  <c r="AB34" i="14"/>
  <c r="AC34" i="14"/>
  <c r="AD34" i="14"/>
  <c r="AE34" i="14"/>
  <c r="AF34" i="14"/>
  <c r="AH34" i="14"/>
  <c r="AI34" i="14"/>
  <c r="AK34" i="14"/>
  <c r="AL34" i="14"/>
  <c r="N35" i="14"/>
  <c r="Q35" i="14"/>
  <c r="T35" i="14"/>
  <c r="V35" i="14"/>
  <c r="W35" i="14"/>
  <c r="X35" i="14"/>
  <c r="AA35" i="14"/>
  <c r="AB35" i="14"/>
  <c r="AC35" i="14"/>
  <c r="AD35" i="14"/>
  <c r="AE35" i="14"/>
  <c r="AF35" i="14"/>
  <c r="AH35" i="14"/>
  <c r="AI35" i="14"/>
  <c r="AK35" i="14"/>
  <c r="AL35" i="14"/>
  <c r="N36" i="14"/>
  <c r="Q36" i="14"/>
  <c r="T36" i="14"/>
  <c r="V36" i="14"/>
  <c r="W36" i="14"/>
  <c r="X36" i="14"/>
  <c r="AA36" i="14"/>
  <c r="AB36" i="14"/>
  <c r="AC36" i="14"/>
  <c r="AD36" i="14"/>
  <c r="AE36" i="14"/>
  <c r="AF36" i="14"/>
  <c r="AH36" i="14"/>
  <c r="AI36" i="14"/>
  <c r="AK36" i="14"/>
  <c r="AL36" i="14"/>
  <c r="N37" i="14"/>
  <c r="Q37" i="14"/>
  <c r="T37" i="14"/>
  <c r="V37" i="14"/>
  <c r="W37" i="14"/>
  <c r="X37" i="14"/>
  <c r="AA37" i="14"/>
  <c r="AB37" i="14"/>
  <c r="AC37" i="14"/>
  <c r="AD37" i="14"/>
  <c r="AE37" i="14"/>
  <c r="AF37" i="14"/>
  <c r="AH37" i="14"/>
  <c r="AI37" i="14"/>
  <c r="AK37" i="14"/>
  <c r="AL37" i="14"/>
  <c r="AM37" i="14" l="1"/>
  <c r="AM40" i="14"/>
  <c r="AJ41" i="14"/>
  <c r="AJ38" i="14"/>
  <c r="AR36" i="14"/>
  <c r="AG36" i="14"/>
  <c r="AT36" i="14" s="1"/>
  <c r="AY36" i="14" s="1"/>
  <c r="AO36" i="14"/>
  <c r="AS38" i="14"/>
  <c r="AX38" i="14" s="1"/>
  <c r="AP38" i="14"/>
  <c r="AJ39" i="14"/>
  <c r="AG38" i="14"/>
  <c r="AQ38" i="14" s="1"/>
  <c r="AO38" i="14"/>
  <c r="AT35" i="14"/>
  <c r="AY35" i="14" s="1"/>
  <c r="AT34" i="14"/>
  <c r="AY34" i="14" s="1"/>
  <c r="AR37" i="14"/>
  <c r="AG37" i="14"/>
  <c r="AQ37" i="14" s="1"/>
  <c r="AO37" i="14"/>
  <c r="AJ35" i="14"/>
  <c r="AS35" i="14"/>
  <c r="AX35" i="14" s="1"/>
  <c r="AP35" i="14"/>
  <c r="AR35" i="14"/>
  <c r="AG35" i="14"/>
  <c r="AO35" i="14"/>
  <c r="AM42" i="14"/>
  <c r="AJ36" i="14"/>
  <c r="AP39" i="14"/>
  <c r="AR40" i="14"/>
  <c r="AG40" i="14"/>
  <c r="AQ40" i="14" s="1"/>
  <c r="AO40" i="14"/>
  <c r="AS36" i="14"/>
  <c r="AX36" i="14" s="1"/>
  <c r="AP36" i="14"/>
  <c r="AM33" i="14"/>
  <c r="AJ33" i="14"/>
  <c r="AJ42" i="14"/>
  <c r="AS37" i="14"/>
  <c r="AX37" i="14" s="1"/>
  <c r="AP37" i="14"/>
  <c r="AM38" i="14"/>
  <c r="AM34" i="14"/>
  <c r="AJ34" i="14"/>
  <c r="AS33" i="14"/>
  <c r="AX33" i="14" s="1"/>
  <c r="AP33" i="14"/>
  <c r="AS42" i="14"/>
  <c r="AX42" i="14" s="1"/>
  <c r="AP42" i="14"/>
  <c r="AR34" i="14"/>
  <c r="AG34" i="14"/>
  <c r="AO34" i="14"/>
  <c r="AS40" i="14"/>
  <c r="AX40" i="14" s="1"/>
  <c r="AP40" i="14"/>
  <c r="AM35" i="14"/>
  <c r="AR33" i="14"/>
  <c r="AG33" i="14"/>
  <c r="AO33" i="14"/>
  <c r="AR39" i="14"/>
  <c r="AG39" i="14"/>
  <c r="AO39" i="14"/>
  <c r="AS34" i="14"/>
  <c r="AX34" i="14" s="1"/>
  <c r="AP34" i="14"/>
  <c r="AM41" i="14"/>
  <c r="AR42" i="14"/>
  <c r="AG42" i="14"/>
  <c r="AQ42" i="14" s="1"/>
  <c r="AO42" i="14"/>
  <c r="AS41" i="14"/>
  <c r="AX41" i="14" s="1"/>
  <c r="AP41" i="14"/>
  <c r="AJ37" i="14"/>
  <c r="AM36" i="14"/>
  <c r="AR41" i="14"/>
  <c r="AG41" i="14"/>
  <c r="AT41" i="14" s="1"/>
  <c r="AY41" i="14" s="1"/>
  <c r="AO41" i="14"/>
  <c r="AJ40" i="14"/>
  <c r="AM39" i="14"/>
  <c r="X27" i="31"/>
  <c r="W27" i="31"/>
  <c r="X17" i="31"/>
  <c r="W17" i="31"/>
  <c r="X13" i="31"/>
  <c r="W13" i="31"/>
  <c r="W18" i="31"/>
  <c r="X18" i="31"/>
  <c r="W34" i="31"/>
  <c r="X34" i="31"/>
  <c r="W39" i="31"/>
  <c r="X39" i="31"/>
  <c r="X44" i="31"/>
  <c r="W44" i="31"/>
  <c r="X29" i="31"/>
  <c r="W29" i="31"/>
  <c r="W9" i="31"/>
  <c r="X9" i="31"/>
  <c r="X14" i="31"/>
  <c r="W14" i="31"/>
  <c r="W24" i="31"/>
  <c r="X24" i="31"/>
  <c r="W40" i="31"/>
  <c r="X40" i="31"/>
  <c r="X10" i="31"/>
  <c r="W10" i="31"/>
  <c r="W15" i="31"/>
  <c r="X15" i="31"/>
  <c r="W20" i="31"/>
  <c r="X20" i="31"/>
  <c r="W26" i="31"/>
  <c r="X26" i="31"/>
  <c r="X12" i="31"/>
  <c r="W12" i="31"/>
  <c r="X22" i="31"/>
  <c r="W22" i="31"/>
  <c r="X23" i="31"/>
  <c r="W23" i="31"/>
  <c r="W35" i="31"/>
  <c r="X35" i="31"/>
  <c r="X45" i="31"/>
  <c r="W45" i="31"/>
  <c r="W30" i="31"/>
  <c r="X30" i="31"/>
  <c r="X36" i="31"/>
  <c r="W36" i="31"/>
  <c r="X46" i="31"/>
  <c r="W46" i="31"/>
  <c r="X16" i="31"/>
  <c r="W16" i="31"/>
  <c r="X42" i="31"/>
  <c r="W42" i="31"/>
  <c r="X33" i="31"/>
  <c r="W33" i="31"/>
  <c r="X38" i="31"/>
  <c r="W38" i="31"/>
  <c r="W43" i="31"/>
  <c r="X43" i="31"/>
  <c r="W48" i="31"/>
  <c r="X48" i="31"/>
  <c r="N8" i="25"/>
  <c r="K49" i="25"/>
  <c r="M49" i="25"/>
  <c r="U28" i="31"/>
  <c r="U37" i="31"/>
  <c r="U41" i="31"/>
  <c r="T49" i="25"/>
  <c r="N9" i="25"/>
  <c r="AA9" i="25"/>
  <c r="AA49" i="25" s="1"/>
  <c r="Y9" i="25"/>
  <c r="Y49" i="25" s="1"/>
  <c r="AA8" i="25"/>
  <c r="AB8" i="25" s="1"/>
  <c r="U19" i="31"/>
  <c r="U25" i="31"/>
  <c r="U47" i="31"/>
  <c r="U32" i="31"/>
  <c r="U11" i="31"/>
  <c r="U21" i="31"/>
  <c r="U31" i="31"/>
  <c r="AS39" i="14"/>
  <c r="AX39" i="14" s="1"/>
  <c r="AR38" i="14"/>
  <c r="AW37" i="14" l="1"/>
  <c r="AQ39" i="14"/>
  <c r="AW36" i="14"/>
  <c r="AW39" i="14"/>
  <c r="AQ33" i="14"/>
  <c r="AW40" i="14"/>
  <c r="AW42" i="14"/>
  <c r="AB9" i="25"/>
  <c r="AW34" i="14"/>
  <c r="AE8" i="25"/>
  <c r="AG8" i="25" s="1"/>
  <c r="U49" i="31"/>
  <c r="AW41" i="14"/>
  <c r="AW33" i="14"/>
  <c r="AQ35" i="14"/>
  <c r="AQ36" i="14"/>
  <c r="AT37" i="14"/>
  <c r="AT40" i="14"/>
  <c r="AY40" i="14" s="1"/>
  <c r="AT42" i="14"/>
  <c r="AQ34" i="14"/>
  <c r="AT39" i="14"/>
  <c r="AY39" i="14" s="1"/>
  <c r="AW35" i="14"/>
  <c r="AQ41" i="14"/>
  <c r="AT33" i="14"/>
  <c r="AY33" i="14" s="1"/>
  <c r="AT38" i="14"/>
  <c r="AY38" i="14" s="1"/>
  <c r="AH8" i="25"/>
  <c r="W31" i="31"/>
  <c r="X31" i="31"/>
  <c r="X47" i="31"/>
  <c r="W47" i="31"/>
  <c r="X41" i="31"/>
  <c r="W41" i="31"/>
  <c r="W25" i="31"/>
  <c r="X25" i="31"/>
  <c r="W19" i="31"/>
  <c r="X19" i="31"/>
  <c r="W21" i="31"/>
  <c r="X21" i="31"/>
  <c r="W11" i="31"/>
  <c r="X11" i="31"/>
  <c r="W32" i="31"/>
  <c r="X32" i="31"/>
  <c r="X37" i="31"/>
  <c r="W37" i="31"/>
  <c r="W28" i="31"/>
  <c r="X28" i="31"/>
  <c r="AW38" i="14"/>
  <c r="AY42" i="14" l="1"/>
  <c r="AY37" i="14"/>
  <c r="X49" i="31"/>
  <c r="AE9" i="25"/>
  <c r="AG9" i="25" l="1"/>
  <c r="AH9" i="25"/>
  <c r="Y61" i="13" l="1"/>
  <c r="Z99" i="13"/>
  <c r="Y99" i="13"/>
  <c r="Z98" i="13"/>
  <c r="Y98" i="13"/>
  <c r="Z97" i="13"/>
  <c r="Y97" i="13"/>
  <c r="Z96" i="13"/>
  <c r="Y96" i="13"/>
  <c r="Z95" i="13"/>
  <c r="Y95" i="13"/>
  <c r="Z94" i="13"/>
  <c r="Y94" i="13"/>
  <c r="Z93" i="13"/>
  <c r="Y93" i="13"/>
  <c r="Z92" i="13"/>
  <c r="Y92" i="13"/>
  <c r="Z91" i="13"/>
  <c r="Y91" i="13"/>
  <c r="Z90" i="13"/>
  <c r="Y90" i="13"/>
  <c r="Z89" i="13"/>
  <c r="Y89" i="13"/>
  <c r="Z88" i="13"/>
  <c r="Y88" i="13"/>
  <c r="Z87" i="13"/>
  <c r="Y87" i="13"/>
  <c r="Z86" i="13"/>
  <c r="Y86" i="13"/>
  <c r="Z85" i="13"/>
  <c r="Y85" i="13"/>
  <c r="Z84" i="13"/>
  <c r="Y84" i="13"/>
  <c r="Z83" i="13"/>
  <c r="Y83" i="13"/>
  <c r="Z82" i="13"/>
  <c r="Y82" i="13"/>
  <c r="Z81" i="13"/>
  <c r="Y81" i="13"/>
  <c r="Z80" i="13"/>
  <c r="Y80" i="13"/>
  <c r="Z79" i="13"/>
  <c r="Y79" i="13"/>
  <c r="Z78" i="13"/>
  <c r="Y78" i="13"/>
  <c r="Z77" i="13"/>
  <c r="Y77" i="13"/>
  <c r="Z76" i="13"/>
  <c r="Y76" i="13"/>
  <c r="Z75" i="13"/>
  <c r="Y75" i="13"/>
  <c r="Z74" i="13"/>
  <c r="Y74" i="13"/>
  <c r="Z73" i="13"/>
  <c r="Y73" i="13"/>
  <c r="Z72" i="13"/>
  <c r="Y72" i="13"/>
  <c r="Z71" i="13"/>
  <c r="Y71" i="13"/>
  <c r="Z70" i="13"/>
  <c r="Y70" i="13"/>
  <c r="Z69" i="13"/>
  <c r="Y69" i="13"/>
  <c r="Z68" i="13"/>
  <c r="Y68" i="13"/>
  <c r="Z67" i="13"/>
  <c r="Y67" i="13"/>
  <c r="Z66" i="13"/>
  <c r="Y66" i="13"/>
  <c r="Z65" i="13"/>
  <c r="Y65" i="13"/>
  <c r="Z64" i="13"/>
  <c r="Y64" i="13"/>
  <c r="Z63" i="13"/>
  <c r="Y63" i="13"/>
  <c r="Z62" i="13"/>
  <c r="Y62" i="13"/>
  <c r="Z61" i="13"/>
  <c r="Z60" i="13"/>
  <c r="Y60" i="13"/>
  <c r="Y59" i="13"/>
  <c r="Y11" i="13"/>
  <c r="Z11" i="13"/>
  <c r="Y12" i="13"/>
  <c r="Z12" i="13"/>
  <c r="Y13" i="13"/>
  <c r="Z13" i="13"/>
  <c r="Y14" i="13"/>
  <c r="Z14" i="13"/>
  <c r="Y15" i="13"/>
  <c r="Z15" i="13"/>
  <c r="Y16" i="13"/>
  <c r="Z16" i="13"/>
  <c r="Y17" i="13"/>
  <c r="Z17" i="13"/>
  <c r="Y18" i="13"/>
  <c r="Z18" i="13"/>
  <c r="Y19" i="13"/>
  <c r="Z19" i="13"/>
  <c r="Y20" i="13"/>
  <c r="Z20" i="13"/>
  <c r="Y21" i="13"/>
  <c r="Z21" i="13"/>
  <c r="Y22" i="13"/>
  <c r="Z22" i="13"/>
  <c r="Y23" i="13"/>
  <c r="Z23" i="13"/>
  <c r="Y24" i="13"/>
  <c r="Z24" i="13"/>
  <c r="Y25" i="13"/>
  <c r="Z25" i="13"/>
  <c r="Y26" i="13"/>
  <c r="Z26" i="13"/>
  <c r="Y27" i="13"/>
  <c r="Z27" i="13"/>
  <c r="Y28" i="13"/>
  <c r="Z28" i="13"/>
  <c r="Y29" i="13"/>
  <c r="Z29" i="13"/>
  <c r="Y30" i="13"/>
  <c r="Z30" i="13"/>
  <c r="Y31" i="13"/>
  <c r="Z31" i="13"/>
  <c r="Y32" i="13"/>
  <c r="Z32" i="13"/>
  <c r="Y33" i="13"/>
  <c r="Z33" i="13"/>
  <c r="Y34" i="13"/>
  <c r="Z34" i="13"/>
  <c r="Y35" i="13"/>
  <c r="Z35" i="13"/>
  <c r="Y36" i="13"/>
  <c r="Z36" i="13"/>
  <c r="Y37" i="13"/>
  <c r="Z37" i="13"/>
  <c r="Y38" i="13"/>
  <c r="Z38" i="13"/>
  <c r="Y39" i="13"/>
  <c r="Z39" i="13"/>
  <c r="Y40" i="13"/>
  <c r="Z40" i="13"/>
  <c r="Y41" i="13"/>
  <c r="Z41" i="13"/>
  <c r="Y42" i="13"/>
  <c r="Z42" i="13"/>
  <c r="Y43" i="13"/>
  <c r="Z43" i="13"/>
  <c r="Y44" i="13"/>
  <c r="Z44" i="13"/>
  <c r="Y45" i="13"/>
  <c r="Z45" i="13"/>
  <c r="Y46" i="13"/>
  <c r="Z46" i="13"/>
  <c r="Y47" i="13"/>
  <c r="Z47" i="13"/>
  <c r="Y48" i="13"/>
  <c r="Z48" i="13"/>
  <c r="Y49" i="13"/>
  <c r="Z49" i="13"/>
  <c r="Y50" i="13"/>
  <c r="Z50" i="13"/>
  <c r="Y10" i="13"/>
  <c r="Y100" i="13" l="1"/>
  <c r="Z100" i="13"/>
  <c r="Z51" i="13"/>
  <c r="Y51" i="13"/>
  <c r="W9" i="14" l="1"/>
  <c r="X9" i="14"/>
  <c r="AA9" i="14"/>
  <c r="AB9" i="14"/>
  <c r="AC9" i="14"/>
  <c r="AE9" i="14"/>
  <c r="AF9" i="14"/>
  <c r="AH9" i="14"/>
  <c r="AI9" i="14"/>
  <c r="AK9" i="14"/>
  <c r="AL9" i="14"/>
  <c r="W10" i="14"/>
  <c r="X10" i="14"/>
  <c r="AA10" i="14"/>
  <c r="AB10" i="14"/>
  <c r="AC10" i="14"/>
  <c r="AD10" i="14"/>
  <c r="AE10" i="14"/>
  <c r="AF10" i="14"/>
  <c r="AH10" i="14"/>
  <c r="AI10" i="14"/>
  <c r="AL10" i="14"/>
  <c r="AM10" i="14" s="1"/>
  <c r="W11" i="14"/>
  <c r="X11" i="14"/>
  <c r="AA11" i="14"/>
  <c r="AB11" i="14"/>
  <c r="AC11" i="14"/>
  <c r="AD11" i="14"/>
  <c r="AE11" i="14"/>
  <c r="AF11" i="14"/>
  <c r="AH11" i="14"/>
  <c r="AI11" i="14"/>
  <c r="AK11" i="14"/>
  <c r="AL11" i="14"/>
  <c r="W12" i="14"/>
  <c r="X12" i="14"/>
  <c r="AA12" i="14"/>
  <c r="AB12" i="14"/>
  <c r="AC12" i="14"/>
  <c r="AD12" i="14"/>
  <c r="AE12" i="14"/>
  <c r="AF12" i="14"/>
  <c r="AH12" i="14"/>
  <c r="AI12" i="14"/>
  <c r="AK12" i="14"/>
  <c r="AL12" i="14"/>
  <c r="W13" i="14"/>
  <c r="X13" i="14"/>
  <c r="AA13" i="14"/>
  <c r="AB13" i="14"/>
  <c r="AC13" i="14"/>
  <c r="AD13" i="14"/>
  <c r="AE13" i="14"/>
  <c r="AF13" i="14"/>
  <c r="AH13" i="14"/>
  <c r="AI13" i="14"/>
  <c r="AK13" i="14"/>
  <c r="AL13" i="14"/>
  <c r="W14" i="14"/>
  <c r="X14" i="14"/>
  <c r="AA14" i="14"/>
  <c r="AB14" i="14"/>
  <c r="AC14" i="14"/>
  <c r="AD14" i="14"/>
  <c r="AE14" i="14"/>
  <c r="AF14" i="14"/>
  <c r="AH14" i="14"/>
  <c r="AI14" i="14"/>
  <c r="AK14" i="14"/>
  <c r="AL14" i="14"/>
  <c r="W15" i="14"/>
  <c r="X15" i="14"/>
  <c r="AA15" i="14"/>
  <c r="AB15" i="14"/>
  <c r="AC15" i="14"/>
  <c r="AD15" i="14"/>
  <c r="AE15" i="14"/>
  <c r="AF15" i="14"/>
  <c r="AH15" i="14"/>
  <c r="AI15" i="14"/>
  <c r="AK15" i="14"/>
  <c r="AL15" i="14"/>
  <c r="W16" i="14"/>
  <c r="X16" i="14"/>
  <c r="AA16" i="14"/>
  <c r="AB16" i="14"/>
  <c r="AC16" i="14"/>
  <c r="AD16" i="14"/>
  <c r="AE16" i="14"/>
  <c r="AF16" i="14"/>
  <c r="AH16" i="14"/>
  <c r="AI16" i="14"/>
  <c r="AK16" i="14"/>
  <c r="AL16" i="14"/>
  <c r="W17" i="14"/>
  <c r="X17" i="14"/>
  <c r="AA17" i="14"/>
  <c r="AB17" i="14"/>
  <c r="AC17" i="14"/>
  <c r="AD17" i="14"/>
  <c r="AE17" i="14"/>
  <c r="AF17" i="14"/>
  <c r="AH17" i="14"/>
  <c r="AI17" i="14"/>
  <c r="AK17" i="14"/>
  <c r="AL17" i="14"/>
  <c r="W18" i="14"/>
  <c r="X18" i="14"/>
  <c r="AA18" i="14"/>
  <c r="AB18" i="14"/>
  <c r="AC18" i="14"/>
  <c r="AD18" i="14"/>
  <c r="AE18" i="14"/>
  <c r="AF18" i="14"/>
  <c r="AH18" i="14"/>
  <c r="AI18" i="14"/>
  <c r="AK18" i="14"/>
  <c r="AL18" i="14"/>
  <c r="W19" i="14"/>
  <c r="X19" i="14"/>
  <c r="AA19" i="14"/>
  <c r="AB19" i="14"/>
  <c r="AC19" i="14"/>
  <c r="AD19" i="14"/>
  <c r="AE19" i="14"/>
  <c r="AF19" i="14"/>
  <c r="AH19" i="14"/>
  <c r="AI19" i="14"/>
  <c r="AK19" i="14"/>
  <c r="AL19" i="14"/>
  <c r="W20" i="14"/>
  <c r="X20" i="14"/>
  <c r="AA20" i="14"/>
  <c r="AB20" i="14"/>
  <c r="AC20" i="14"/>
  <c r="AD20" i="14"/>
  <c r="AE20" i="14"/>
  <c r="AF20" i="14"/>
  <c r="AH20" i="14"/>
  <c r="AI20" i="14"/>
  <c r="AK20" i="14"/>
  <c r="AL20" i="14"/>
  <c r="W21" i="14"/>
  <c r="X21" i="14"/>
  <c r="AA21" i="14"/>
  <c r="AB21" i="14"/>
  <c r="AC21" i="14"/>
  <c r="AD21" i="14"/>
  <c r="AE21" i="14"/>
  <c r="AF21" i="14"/>
  <c r="AH21" i="14"/>
  <c r="AI21" i="14"/>
  <c r="AK21" i="14"/>
  <c r="AL21" i="14"/>
  <c r="W22" i="14"/>
  <c r="X22" i="14"/>
  <c r="AA22" i="14"/>
  <c r="AB22" i="14"/>
  <c r="AC22" i="14"/>
  <c r="AD22" i="14"/>
  <c r="AE22" i="14"/>
  <c r="AF22" i="14"/>
  <c r="AH22" i="14"/>
  <c r="AI22" i="14"/>
  <c r="AK22" i="14"/>
  <c r="AL22" i="14"/>
  <c r="W23" i="14"/>
  <c r="X23" i="14"/>
  <c r="AA23" i="14"/>
  <c r="AB23" i="14"/>
  <c r="AC23" i="14"/>
  <c r="AD23" i="14"/>
  <c r="AE23" i="14"/>
  <c r="AF23" i="14"/>
  <c r="AH23" i="14"/>
  <c r="AI23" i="14"/>
  <c r="AK23" i="14"/>
  <c r="AM23" i="14" s="1"/>
  <c r="AL23" i="14"/>
  <c r="W24" i="14"/>
  <c r="X24" i="14"/>
  <c r="AA24" i="14"/>
  <c r="AB24" i="14"/>
  <c r="AC24" i="14"/>
  <c r="AD24" i="14"/>
  <c r="AE24" i="14"/>
  <c r="AF24" i="14"/>
  <c r="AH24" i="14"/>
  <c r="AI24" i="14"/>
  <c r="AK24" i="14"/>
  <c r="AL24" i="14"/>
  <c r="W25" i="14"/>
  <c r="X25" i="14"/>
  <c r="AA25" i="14"/>
  <c r="AB25" i="14"/>
  <c r="AC25" i="14"/>
  <c r="AD25" i="14"/>
  <c r="AE25" i="14"/>
  <c r="AF25" i="14"/>
  <c r="AH25" i="14"/>
  <c r="AI25" i="14"/>
  <c r="AK25" i="14"/>
  <c r="AL25" i="14"/>
  <c r="W26" i="14"/>
  <c r="X26" i="14"/>
  <c r="AA26" i="14"/>
  <c r="AB26" i="14"/>
  <c r="AC26" i="14"/>
  <c r="AD26" i="14"/>
  <c r="AE26" i="14"/>
  <c r="AF26" i="14"/>
  <c r="AH26" i="14"/>
  <c r="AI26" i="14"/>
  <c r="AK26" i="14"/>
  <c r="AL26" i="14"/>
  <c r="W27" i="14"/>
  <c r="X27" i="14"/>
  <c r="AA27" i="14"/>
  <c r="AB27" i="14"/>
  <c r="AC27" i="14"/>
  <c r="AD27" i="14"/>
  <c r="AE27" i="14"/>
  <c r="AF27" i="14"/>
  <c r="AH27" i="14"/>
  <c r="AI27" i="14"/>
  <c r="AK27" i="14"/>
  <c r="AL27" i="14"/>
  <c r="W28" i="14"/>
  <c r="X28" i="14"/>
  <c r="AA28" i="14"/>
  <c r="AB28" i="14"/>
  <c r="AC28" i="14"/>
  <c r="AD28" i="14"/>
  <c r="AE28" i="14"/>
  <c r="AF28" i="14"/>
  <c r="AH28" i="14"/>
  <c r="AI28" i="14"/>
  <c r="AK28" i="14"/>
  <c r="AL28" i="14"/>
  <c r="W29" i="14"/>
  <c r="X29" i="14"/>
  <c r="AA29" i="14"/>
  <c r="AB29" i="14"/>
  <c r="AC29" i="14"/>
  <c r="AD29" i="14"/>
  <c r="AE29" i="14"/>
  <c r="AF29" i="14"/>
  <c r="AH29" i="14"/>
  <c r="AI29" i="14"/>
  <c r="AK29" i="14"/>
  <c r="AL29" i="14"/>
  <c r="W30" i="14"/>
  <c r="X30" i="14"/>
  <c r="AA30" i="14"/>
  <c r="AB30" i="14"/>
  <c r="AC30" i="14"/>
  <c r="AD30" i="14"/>
  <c r="AE30" i="14"/>
  <c r="AF30" i="14"/>
  <c r="AH30" i="14"/>
  <c r="AI30" i="14"/>
  <c r="AK30" i="14"/>
  <c r="AL30" i="14"/>
  <c r="W31" i="14"/>
  <c r="X31" i="14"/>
  <c r="AA31" i="14"/>
  <c r="AB31" i="14"/>
  <c r="AC31" i="14"/>
  <c r="AD31" i="14"/>
  <c r="AE31" i="14"/>
  <c r="AF31" i="14"/>
  <c r="AH31" i="14"/>
  <c r="AI31" i="14"/>
  <c r="AK31" i="14"/>
  <c r="AL31" i="14"/>
  <c r="W32" i="14"/>
  <c r="X32" i="14"/>
  <c r="AA32" i="14"/>
  <c r="AB32" i="14"/>
  <c r="AC32" i="14"/>
  <c r="AD32" i="14"/>
  <c r="AE32" i="14"/>
  <c r="AF32" i="14"/>
  <c r="AH32" i="14"/>
  <c r="AI32" i="14"/>
  <c r="AK32" i="14"/>
  <c r="AL32" i="14"/>
  <c r="W43" i="14"/>
  <c r="X43" i="14"/>
  <c r="AA43" i="14"/>
  <c r="AB43" i="14"/>
  <c r="AC43" i="14"/>
  <c r="AD43" i="14"/>
  <c r="AE43" i="14"/>
  <c r="AF43" i="14"/>
  <c r="AH43" i="14"/>
  <c r="AI43" i="14"/>
  <c r="AK43" i="14"/>
  <c r="AL43" i="14"/>
  <c r="W44" i="14"/>
  <c r="X44" i="14"/>
  <c r="AA44" i="14"/>
  <c r="AB44" i="14"/>
  <c r="AC44" i="14"/>
  <c r="AD44" i="14"/>
  <c r="AE44" i="14"/>
  <c r="AF44" i="14"/>
  <c r="AH44" i="14"/>
  <c r="AI44" i="14"/>
  <c r="AK44" i="14"/>
  <c r="AL44" i="14"/>
  <c r="W45" i="14"/>
  <c r="X45" i="14"/>
  <c r="AA45" i="14"/>
  <c r="AB45" i="14"/>
  <c r="AC45" i="14"/>
  <c r="AD45" i="14"/>
  <c r="AE45" i="14"/>
  <c r="AF45" i="14"/>
  <c r="AH45" i="14"/>
  <c r="AI45" i="14"/>
  <c r="AK45" i="14"/>
  <c r="AL45" i="14"/>
  <c r="W46" i="14"/>
  <c r="X46" i="14"/>
  <c r="AA46" i="14"/>
  <c r="AB46" i="14"/>
  <c r="AC46" i="14"/>
  <c r="AD46" i="14"/>
  <c r="AE46" i="14"/>
  <c r="AF46" i="14"/>
  <c r="AH46" i="14"/>
  <c r="AI46" i="14"/>
  <c r="AK46" i="14"/>
  <c r="AL46" i="14"/>
  <c r="W47" i="14"/>
  <c r="X47" i="14"/>
  <c r="AA47" i="14"/>
  <c r="AB47" i="14"/>
  <c r="AC47" i="14"/>
  <c r="AD47" i="14"/>
  <c r="AE47" i="14"/>
  <c r="AF47" i="14"/>
  <c r="AH47" i="14"/>
  <c r="AI47" i="14"/>
  <c r="AK47" i="14"/>
  <c r="AL47" i="14"/>
  <c r="W48" i="14"/>
  <c r="X48" i="14"/>
  <c r="AA48" i="14"/>
  <c r="AB48" i="14"/>
  <c r="AC48" i="14"/>
  <c r="AD48" i="14"/>
  <c r="AE48" i="14"/>
  <c r="AF48" i="14"/>
  <c r="AH48" i="14"/>
  <c r="AI48" i="14"/>
  <c r="AK48" i="14"/>
  <c r="AL48" i="14"/>
  <c r="V9" i="14"/>
  <c r="V10" i="14"/>
  <c r="V11" i="14"/>
  <c r="V12" i="14"/>
  <c r="V13" i="14"/>
  <c r="V14" i="14"/>
  <c r="V15" i="14"/>
  <c r="V16" i="14"/>
  <c r="V17" i="14"/>
  <c r="V18" i="14"/>
  <c r="V19" i="14"/>
  <c r="V20" i="14"/>
  <c r="V21" i="14"/>
  <c r="V22" i="14"/>
  <c r="V23" i="14"/>
  <c r="V24" i="14"/>
  <c r="V25" i="14"/>
  <c r="V26" i="14"/>
  <c r="V27" i="14"/>
  <c r="V28" i="14"/>
  <c r="V29" i="14"/>
  <c r="V30" i="14"/>
  <c r="V31" i="14"/>
  <c r="V32" i="14"/>
  <c r="V43" i="14"/>
  <c r="V44" i="14"/>
  <c r="V45" i="14"/>
  <c r="V46" i="14"/>
  <c r="V47" i="14"/>
  <c r="V48" i="14"/>
  <c r="W8" i="14"/>
  <c r="X8" i="14"/>
  <c r="AA8" i="14"/>
  <c r="AB8" i="14"/>
  <c r="AC8" i="14"/>
  <c r="AD8" i="14"/>
  <c r="AE8" i="14"/>
  <c r="AH8" i="14"/>
  <c r="AI8" i="14"/>
  <c r="AK8" i="14"/>
  <c r="AL8" i="14"/>
  <c r="M49" i="14"/>
  <c r="C4" i="23" s="1"/>
  <c r="L49" i="14"/>
  <c r="T13" i="14"/>
  <c r="T14" i="14"/>
  <c r="T15" i="14"/>
  <c r="T16" i="14"/>
  <c r="T17" i="14"/>
  <c r="T18" i="14"/>
  <c r="T19" i="14"/>
  <c r="T20" i="14"/>
  <c r="T21" i="14"/>
  <c r="T22" i="14"/>
  <c r="T23" i="14"/>
  <c r="T24" i="14"/>
  <c r="T25" i="14"/>
  <c r="T26" i="14"/>
  <c r="T27" i="14"/>
  <c r="T28" i="14"/>
  <c r="T29" i="14"/>
  <c r="T30" i="14"/>
  <c r="T31" i="14"/>
  <c r="T32" i="14"/>
  <c r="T43" i="14"/>
  <c r="T44" i="14"/>
  <c r="T45" i="14"/>
  <c r="T46" i="14"/>
  <c r="T47" i="14"/>
  <c r="T48" i="14"/>
  <c r="Q13" i="14"/>
  <c r="Q14" i="14"/>
  <c r="Q15" i="14"/>
  <c r="Q16" i="14"/>
  <c r="Q17" i="14"/>
  <c r="Q18" i="14"/>
  <c r="Q19" i="14"/>
  <c r="Q20" i="14"/>
  <c r="Q21" i="14"/>
  <c r="Q22" i="14"/>
  <c r="Q23" i="14"/>
  <c r="Q24" i="14"/>
  <c r="Q25" i="14"/>
  <c r="Q26" i="14"/>
  <c r="Q27" i="14"/>
  <c r="Q28" i="14"/>
  <c r="Q29" i="14"/>
  <c r="Q30" i="14"/>
  <c r="Q31" i="14"/>
  <c r="Q32" i="14"/>
  <c r="Q43" i="14"/>
  <c r="Q44" i="14"/>
  <c r="Q45" i="14"/>
  <c r="Q46" i="14"/>
  <c r="Q47" i="14"/>
  <c r="Q48" i="14"/>
  <c r="N11" i="14"/>
  <c r="N12" i="14"/>
  <c r="N13" i="14"/>
  <c r="N14" i="14"/>
  <c r="N15" i="14"/>
  <c r="N16" i="14"/>
  <c r="N17" i="14"/>
  <c r="N18" i="14"/>
  <c r="N19" i="14"/>
  <c r="N20" i="14"/>
  <c r="N21" i="14"/>
  <c r="N22" i="14"/>
  <c r="N23" i="14"/>
  <c r="N24" i="14"/>
  <c r="N25" i="14"/>
  <c r="N26" i="14"/>
  <c r="N27" i="14"/>
  <c r="N28" i="14"/>
  <c r="N29" i="14"/>
  <c r="N30" i="14"/>
  <c r="N31" i="14"/>
  <c r="N32" i="14"/>
  <c r="N43" i="14"/>
  <c r="N44" i="14"/>
  <c r="N45" i="14"/>
  <c r="N46" i="14"/>
  <c r="N47" i="14"/>
  <c r="N48" i="14"/>
  <c r="T8" i="14"/>
  <c r="R11" i="13"/>
  <c r="AA11" i="13" s="1"/>
  <c r="R12" i="13"/>
  <c r="AA12" i="13" s="1"/>
  <c r="R13" i="13"/>
  <c r="AA13" i="13" s="1"/>
  <c r="R14" i="13"/>
  <c r="AA14" i="13" s="1"/>
  <c r="R15" i="13"/>
  <c r="AA15" i="13" s="1"/>
  <c r="R16" i="13"/>
  <c r="AA16" i="13" s="1"/>
  <c r="R17" i="13"/>
  <c r="AA17" i="13" s="1"/>
  <c r="R18" i="13"/>
  <c r="AA18" i="13" s="1"/>
  <c r="R19" i="13"/>
  <c r="AA19" i="13" s="1"/>
  <c r="R20" i="13"/>
  <c r="AA20" i="13" s="1"/>
  <c r="R21" i="13"/>
  <c r="AA21" i="13" s="1"/>
  <c r="R22" i="13"/>
  <c r="AA22" i="13" s="1"/>
  <c r="R23" i="13"/>
  <c r="AA23" i="13" s="1"/>
  <c r="R24" i="13"/>
  <c r="AA24" i="13" s="1"/>
  <c r="R25" i="13"/>
  <c r="AA25" i="13" s="1"/>
  <c r="R26" i="13"/>
  <c r="AA26" i="13" s="1"/>
  <c r="R27" i="13"/>
  <c r="AA27" i="13" s="1"/>
  <c r="R28" i="13"/>
  <c r="AA28" i="13" s="1"/>
  <c r="R29" i="13"/>
  <c r="AA29" i="13" s="1"/>
  <c r="R30" i="13"/>
  <c r="AA30" i="13" s="1"/>
  <c r="R31" i="13"/>
  <c r="AA31" i="13" s="1"/>
  <c r="R32" i="13"/>
  <c r="AA32" i="13" s="1"/>
  <c r="R33" i="13"/>
  <c r="AA33" i="13" s="1"/>
  <c r="R34" i="13"/>
  <c r="AA34" i="13" s="1"/>
  <c r="R35" i="13"/>
  <c r="AA35" i="13" s="1"/>
  <c r="R36" i="13"/>
  <c r="AA36" i="13" s="1"/>
  <c r="R37" i="13"/>
  <c r="AA37" i="13" s="1"/>
  <c r="R38" i="13"/>
  <c r="AA38" i="13" s="1"/>
  <c r="R39" i="13"/>
  <c r="AA39" i="13" s="1"/>
  <c r="R40" i="13"/>
  <c r="AA40" i="13" s="1"/>
  <c r="R41" i="13"/>
  <c r="AA41" i="13" s="1"/>
  <c r="R42" i="13"/>
  <c r="AA42" i="13" s="1"/>
  <c r="R43" i="13"/>
  <c r="AA43" i="13" s="1"/>
  <c r="R44" i="13"/>
  <c r="AA44" i="13" s="1"/>
  <c r="R45" i="13"/>
  <c r="AA45" i="13" s="1"/>
  <c r="R46" i="13"/>
  <c r="AA46" i="13" s="1"/>
  <c r="R47" i="13"/>
  <c r="AA47" i="13" s="1"/>
  <c r="R48" i="13"/>
  <c r="AA48" i="13" s="1"/>
  <c r="R49" i="13"/>
  <c r="AA49" i="13" s="1"/>
  <c r="R50" i="13"/>
  <c r="AA50" i="13" s="1"/>
  <c r="AP19" i="14" l="1"/>
  <c r="AM16" i="14"/>
  <c r="AJ46" i="14"/>
  <c r="AM47" i="14"/>
  <c r="AP12" i="14"/>
  <c r="AJ29" i="14"/>
  <c r="AP43" i="14"/>
  <c r="AO9" i="14"/>
  <c r="AR9" i="14"/>
  <c r="AM30" i="14"/>
  <c r="AJ22" i="14"/>
  <c r="AP26" i="14"/>
  <c r="AJ44" i="14"/>
  <c r="AJ27" i="14"/>
  <c r="AG19" i="14"/>
  <c r="AO19" i="14"/>
  <c r="AP44" i="14"/>
  <c r="AP27" i="14"/>
  <c r="AS20" i="14"/>
  <c r="AX20" i="14" s="1"/>
  <c r="AP20" i="14"/>
  <c r="AP13" i="14"/>
  <c r="AM45" i="14"/>
  <c r="AM46" i="14"/>
  <c r="AJ45" i="14"/>
  <c r="AG44" i="14"/>
  <c r="AO44" i="14"/>
  <c r="AM29" i="14"/>
  <c r="AJ28" i="14"/>
  <c r="AG27" i="14"/>
  <c r="AO27" i="14"/>
  <c r="AM22" i="14"/>
  <c r="AJ21" i="14"/>
  <c r="AR20" i="14"/>
  <c r="AG20" i="14"/>
  <c r="AO20" i="14"/>
  <c r="AM15" i="14"/>
  <c r="AJ14" i="14"/>
  <c r="AG13" i="14"/>
  <c r="AO13" i="14"/>
  <c r="AS45" i="14"/>
  <c r="AX45" i="14" s="1"/>
  <c r="AP45" i="14"/>
  <c r="AP28" i="14"/>
  <c r="AS21" i="14"/>
  <c r="AX21" i="14" s="1"/>
  <c r="AP21" i="14"/>
  <c r="AP14" i="14"/>
  <c r="AM9" i="14"/>
  <c r="AR45" i="14"/>
  <c r="AG45" i="14"/>
  <c r="AO45" i="14"/>
  <c r="AG28" i="14"/>
  <c r="AO28" i="14"/>
  <c r="AR21" i="14"/>
  <c r="AG21" i="14"/>
  <c r="AO21" i="14"/>
  <c r="AJ15" i="14"/>
  <c r="AG14" i="14"/>
  <c r="AO14" i="14"/>
  <c r="AP46" i="14"/>
  <c r="AP29" i="14"/>
  <c r="AP22" i="14"/>
  <c r="AP15" i="14"/>
  <c r="AJ9" i="14"/>
  <c r="AG43" i="14"/>
  <c r="AO43" i="14"/>
  <c r="AG26" i="14"/>
  <c r="AO26" i="14"/>
  <c r="AM48" i="14"/>
  <c r="AJ47" i="14"/>
  <c r="AG46" i="14"/>
  <c r="AQ46" i="14" s="1"/>
  <c r="AO46" i="14"/>
  <c r="AM31" i="14"/>
  <c r="AJ30" i="14"/>
  <c r="AG29" i="14"/>
  <c r="AQ29" i="14" s="1"/>
  <c r="AO29" i="14"/>
  <c r="AM24" i="14"/>
  <c r="AJ23" i="14"/>
  <c r="AG22" i="14"/>
  <c r="AO22" i="14"/>
  <c r="AM17" i="14"/>
  <c r="AJ16" i="14"/>
  <c r="AG15" i="14"/>
  <c r="AO15" i="14"/>
  <c r="AP9" i="14"/>
  <c r="AP30" i="14"/>
  <c r="AP23" i="14"/>
  <c r="AP16" i="14"/>
  <c r="AJ10" i="14"/>
  <c r="AG9" i="14"/>
  <c r="AM21" i="14"/>
  <c r="AM8" i="14"/>
  <c r="AJ48" i="14"/>
  <c r="AG47" i="14"/>
  <c r="AO47" i="14"/>
  <c r="AM32" i="14"/>
  <c r="AJ31" i="14"/>
  <c r="AG30" i="14"/>
  <c r="AO30" i="14"/>
  <c r="AM25" i="14"/>
  <c r="AJ24" i="14"/>
  <c r="AG23" i="14"/>
  <c r="AQ23" i="14" s="1"/>
  <c r="AO23" i="14"/>
  <c r="AM18" i="14"/>
  <c r="AJ17" i="14"/>
  <c r="AG16" i="14"/>
  <c r="AT16" i="14" s="1"/>
  <c r="AY16" i="14" s="1"/>
  <c r="AO16" i="14"/>
  <c r="AM11" i="14"/>
  <c r="AP10" i="14"/>
  <c r="AJ13" i="14"/>
  <c r="AJ8" i="14"/>
  <c r="AP48" i="14"/>
  <c r="AP31" i="14"/>
  <c r="AP24" i="14"/>
  <c r="AP17" i="14"/>
  <c r="AG10" i="14"/>
  <c r="AO10" i="14"/>
  <c r="AM14" i="14"/>
  <c r="AR8" i="14"/>
  <c r="AG48" i="14"/>
  <c r="AO48" i="14"/>
  <c r="AM43" i="14"/>
  <c r="AJ32" i="14"/>
  <c r="AG31" i="14"/>
  <c r="AO31" i="14"/>
  <c r="AM26" i="14"/>
  <c r="AJ25" i="14"/>
  <c r="AG24" i="14"/>
  <c r="AO24" i="14"/>
  <c r="AM19" i="14"/>
  <c r="AJ18" i="14"/>
  <c r="AG17" i="14"/>
  <c r="AO17" i="14"/>
  <c r="AM12" i="14"/>
  <c r="AJ11" i="14"/>
  <c r="AG12" i="14"/>
  <c r="AT12" i="14" s="1"/>
  <c r="AY12" i="14" s="1"/>
  <c r="AO12" i="14"/>
  <c r="AP47" i="14"/>
  <c r="AP32" i="14"/>
  <c r="AP25" i="14"/>
  <c r="AP18" i="14"/>
  <c r="AP11" i="14"/>
  <c r="AM28" i="14"/>
  <c r="AJ20" i="14"/>
  <c r="AM44" i="14"/>
  <c r="AJ43" i="14"/>
  <c r="AG32" i="14"/>
  <c r="AO32" i="14"/>
  <c r="AM27" i="14"/>
  <c r="AJ26" i="14"/>
  <c r="AR25" i="14"/>
  <c r="AG25" i="14"/>
  <c r="AT25" i="14" s="1"/>
  <c r="AY25" i="14" s="1"/>
  <c r="AO25" i="14"/>
  <c r="AM20" i="14"/>
  <c r="AJ19" i="14"/>
  <c r="AG18" i="14"/>
  <c r="AO18" i="14"/>
  <c r="AM13" i="14"/>
  <c r="AJ12" i="14"/>
  <c r="AG11" i="14"/>
  <c r="AO11" i="14"/>
  <c r="B29" i="23"/>
  <c r="C17" i="23"/>
  <c r="D17" i="23" s="1"/>
  <c r="L17" i="23" s="1"/>
  <c r="N17" i="23" s="1"/>
  <c r="AA51" i="13"/>
  <c r="AT30" i="14"/>
  <c r="AY30" i="14" s="1"/>
  <c r="AT21" i="14"/>
  <c r="AY21" i="14" s="1"/>
  <c r="AW25" i="14"/>
  <c r="AS43" i="14"/>
  <c r="AX43" i="14" s="1"/>
  <c r="AR18" i="14"/>
  <c r="AR17" i="14"/>
  <c r="AR32" i="14"/>
  <c r="AR31" i="14"/>
  <c r="AR15" i="14"/>
  <c r="AS18" i="14"/>
  <c r="AX18" i="14" s="1"/>
  <c r="AS14" i="14"/>
  <c r="AX14" i="14" s="1"/>
  <c r="AS13" i="14"/>
  <c r="AX13" i="14" s="1"/>
  <c r="AS12" i="14"/>
  <c r="AX12" i="14" s="1"/>
  <c r="AS17" i="14"/>
  <c r="AX17" i="14" s="1"/>
  <c r="AR14" i="14"/>
  <c r="AR13" i="14"/>
  <c r="AS44" i="14"/>
  <c r="AX44" i="14" s="1"/>
  <c r="AW20" i="14"/>
  <c r="AS28" i="14"/>
  <c r="AX28" i="14" s="1"/>
  <c r="AS27" i="14"/>
  <c r="AX27" i="14" s="1"/>
  <c r="AS26" i="14"/>
  <c r="AX26" i="14" s="1"/>
  <c r="AR10" i="14"/>
  <c r="AR44" i="14"/>
  <c r="AR27" i="14"/>
  <c r="AS16" i="14"/>
  <c r="AX16" i="14" s="1"/>
  <c r="AR43" i="14"/>
  <c r="AR28" i="14"/>
  <c r="AS24" i="14"/>
  <c r="AX24" i="14" s="1"/>
  <c r="AS30" i="14"/>
  <c r="AX30" i="14" s="1"/>
  <c r="AR16" i="14"/>
  <c r="AR24" i="14"/>
  <c r="AS23" i="14"/>
  <c r="AX23" i="14" s="1"/>
  <c r="AS22" i="14"/>
  <c r="AX22" i="14" s="1"/>
  <c r="AR30" i="14"/>
  <c r="AS15" i="14"/>
  <c r="AX15" i="14" s="1"/>
  <c r="AS48" i="14"/>
  <c r="AX48" i="14" s="1"/>
  <c r="AR23" i="14"/>
  <c r="AR22" i="14"/>
  <c r="AS29" i="14"/>
  <c r="AX29" i="14" s="1"/>
  <c r="AR12" i="14"/>
  <c r="AS32" i="14"/>
  <c r="AX32" i="14" s="1"/>
  <c r="AR48" i="14"/>
  <c r="AS47" i="14"/>
  <c r="AX47" i="14" s="1"/>
  <c r="AS46" i="14"/>
  <c r="AX46" i="14" s="1"/>
  <c r="AR26" i="14"/>
  <c r="AR47" i="14"/>
  <c r="AR46" i="14"/>
  <c r="AS11" i="14"/>
  <c r="AX11" i="14" s="1"/>
  <c r="AR19" i="14"/>
  <c r="AS31" i="14"/>
  <c r="AX31" i="14" s="1"/>
  <c r="AR29" i="14"/>
  <c r="AS19" i="14"/>
  <c r="AX19" i="14" s="1"/>
  <c r="AS25" i="14"/>
  <c r="AX25" i="14" s="1"/>
  <c r="AR11" i="14"/>
  <c r="AS10" i="14"/>
  <c r="AX10" i="14" s="1"/>
  <c r="AS9" i="14"/>
  <c r="X10" i="13"/>
  <c r="Q8" i="14"/>
  <c r="T12" i="14"/>
  <c r="Q12" i="14"/>
  <c r="T11" i="14"/>
  <c r="Q11" i="14"/>
  <c r="T10" i="14"/>
  <c r="Q10" i="14"/>
  <c r="N10" i="14"/>
  <c r="T9" i="14"/>
  <c r="Q9" i="14"/>
  <c r="N9" i="14"/>
  <c r="M8" i="14"/>
  <c r="V8" i="14"/>
  <c r="AQ9" i="14" l="1"/>
  <c r="P17" i="23"/>
  <c r="AQ17" i="14"/>
  <c r="AQ44" i="14"/>
  <c r="AW21" i="14"/>
  <c r="AW45" i="14"/>
  <c r="AQ11" i="14"/>
  <c r="AQ13" i="14"/>
  <c r="AQ10" i="14"/>
  <c r="AQ18" i="14"/>
  <c r="AQ24" i="14"/>
  <c r="AQ20" i="14"/>
  <c r="AQ31" i="14"/>
  <c r="AQ15" i="14"/>
  <c r="AQ21" i="14"/>
  <c r="AQ14" i="14"/>
  <c r="AQ26" i="14"/>
  <c r="AQ47" i="14"/>
  <c r="AQ28" i="14"/>
  <c r="AQ27" i="14"/>
  <c r="AQ19" i="14"/>
  <c r="AT11" i="14"/>
  <c r="AY11" i="14" s="1"/>
  <c r="AQ25" i="14"/>
  <c r="AQ48" i="14"/>
  <c r="AQ22" i="14"/>
  <c r="AQ43" i="14"/>
  <c r="AQ30" i="14"/>
  <c r="AQ12" i="14"/>
  <c r="AQ32" i="14"/>
  <c r="AQ16" i="14"/>
  <c r="AQ45" i="14"/>
  <c r="F9" i="32"/>
  <c r="J9" i="32"/>
  <c r="AT31" i="14"/>
  <c r="AY31" i="14" s="1"/>
  <c r="AW48" i="14"/>
  <c r="AW27" i="14"/>
  <c r="AW12" i="14"/>
  <c r="AT29" i="14"/>
  <c r="AY29" i="14" s="1"/>
  <c r="AT18" i="14"/>
  <c r="AY18" i="14" s="1"/>
  <c r="AT28" i="14"/>
  <c r="AY28" i="14" s="1"/>
  <c r="AT22" i="14"/>
  <c r="AY22" i="14" s="1"/>
  <c r="AW15" i="14"/>
  <c r="AT46" i="14"/>
  <c r="AY46" i="14" s="1"/>
  <c r="AW11" i="14"/>
  <c r="AT19" i="14"/>
  <c r="AY19" i="14" s="1"/>
  <c r="AW19" i="14"/>
  <c r="AR49" i="14"/>
  <c r="AW9" i="14"/>
  <c r="AW16" i="14"/>
  <c r="AW44" i="14"/>
  <c r="AW18" i="14"/>
  <c r="AW47" i="14"/>
  <c r="AT13" i="14"/>
  <c r="AY13" i="14" s="1"/>
  <c r="AW30" i="14"/>
  <c r="AT27" i="14"/>
  <c r="AY27" i="14" s="1"/>
  <c r="AW29" i="14"/>
  <c r="AW28" i="14"/>
  <c r="AT47" i="14"/>
  <c r="AY47" i="14" s="1"/>
  <c r="AT24" i="14"/>
  <c r="AY24" i="14" s="1"/>
  <c r="AT23" i="14"/>
  <c r="AY23" i="14" s="1"/>
  <c r="AW13" i="14"/>
  <c r="AW31" i="14"/>
  <c r="AW22" i="14"/>
  <c r="AT43" i="14"/>
  <c r="AY43" i="14" s="1"/>
  <c r="AT44" i="14"/>
  <c r="AY44" i="14" s="1"/>
  <c r="AW26" i="14"/>
  <c r="AW10" i="14"/>
  <c r="AT20" i="14"/>
  <c r="AW43" i="14"/>
  <c r="AX9" i="14"/>
  <c r="AX49" i="14" s="1"/>
  <c r="AS49" i="14"/>
  <c r="AT32" i="14"/>
  <c r="AY32" i="14" s="1"/>
  <c r="AW24" i="14"/>
  <c r="AT45" i="14"/>
  <c r="AW14" i="14"/>
  <c r="AW32" i="14"/>
  <c r="AT48" i="14"/>
  <c r="AY48" i="14" s="1"/>
  <c r="AW23" i="14"/>
  <c r="AW17" i="14"/>
  <c r="AT17" i="14"/>
  <c r="AY17" i="14" s="1"/>
  <c r="AW46" i="14"/>
  <c r="AT14" i="14"/>
  <c r="AY14" i="14" s="1"/>
  <c r="AT26" i="14"/>
  <c r="AY26" i="14" s="1"/>
  <c r="AT15" i="14"/>
  <c r="AY15" i="14" s="1"/>
  <c r="N8" i="14"/>
  <c r="AF8" i="14"/>
  <c r="AG8" i="14" s="1"/>
  <c r="N49" i="14"/>
  <c r="L23" i="1"/>
  <c r="O23" i="1" s="1"/>
  <c r="Q23" i="1"/>
  <c r="R23" i="1"/>
  <c r="S23" i="1"/>
  <c r="T23" i="1"/>
  <c r="U23" i="1"/>
  <c r="V23" i="1"/>
  <c r="W23" i="1"/>
  <c r="X23" i="1"/>
  <c r="Y23" i="1"/>
  <c r="AA23" i="1"/>
  <c r="AB23" i="1"/>
  <c r="L24" i="1"/>
  <c r="Q24" i="1"/>
  <c r="R24" i="1"/>
  <c r="S24" i="1"/>
  <c r="T24" i="1"/>
  <c r="U24" i="1"/>
  <c r="V24" i="1"/>
  <c r="W24" i="1"/>
  <c r="X24" i="1"/>
  <c r="Z24" i="1" s="1"/>
  <c r="AC24" i="1" s="1"/>
  <c r="AE24" i="1" s="1"/>
  <c r="Y24" i="1"/>
  <c r="AA24" i="1"/>
  <c r="AB24" i="1"/>
  <c r="L25" i="1"/>
  <c r="O25" i="1" s="1"/>
  <c r="Q25" i="1"/>
  <c r="R25" i="1"/>
  <c r="S25" i="1"/>
  <c r="T25" i="1"/>
  <c r="U25" i="1"/>
  <c r="V25" i="1"/>
  <c r="W25" i="1"/>
  <c r="X25" i="1"/>
  <c r="Y25" i="1"/>
  <c r="AA25" i="1"/>
  <c r="AB25" i="1"/>
  <c r="L26" i="1"/>
  <c r="Q26" i="1"/>
  <c r="R26" i="1"/>
  <c r="S26" i="1"/>
  <c r="T26" i="1"/>
  <c r="U26" i="1"/>
  <c r="V26" i="1"/>
  <c r="W26" i="1"/>
  <c r="X26" i="1"/>
  <c r="Y26" i="1"/>
  <c r="AA26" i="1"/>
  <c r="AB26" i="1"/>
  <c r="L27" i="1"/>
  <c r="O27" i="1" s="1"/>
  <c r="Q27" i="1"/>
  <c r="R27" i="1"/>
  <c r="S27" i="1"/>
  <c r="T27" i="1"/>
  <c r="U27" i="1"/>
  <c r="V27" i="1"/>
  <c r="W27" i="1"/>
  <c r="X27" i="1"/>
  <c r="Z27" i="1" s="1"/>
  <c r="AC27" i="1" s="1"/>
  <c r="AE27" i="1" s="1"/>
  <c r="Y27" i="1"/>
  <c r="AA27" i="1"/>
  <c r="AB27" i="1"/>
  <c r="L48" i="1"/>
  <c r="Q48" i="1"/>
  <c r="R48" i="1"/>
  <c r="S48" i="1"/>
  <c r="T48" i="1"/>
  <c r="U48" i="1"/>
  <c r="V48" i="1"/>
  <c r="W48" i="1"/>
  <c r="X48" i="1"/>
  <c r="Z48" i="1" s="1"/>
  <c r="AC48" i="1" s="1"/>
  <c r="AE48" i="1" s="1"/>
  <c r="Y48" i="1"/>
  <c r="AA48" i="1"/>
  <c r="AB48" i="1"/>
  <c r="L49" i="1"/>
  <c r="Q49" i="1"/>
  <c r="R49" i="1"/>
  <c r="S49" i="1"/>
  <c r="T49" i="1"/>
  <c r="U49" i="1"/>
  <c r="V49" i="1"/>
  <c r="W49" i="1"/>
  <c r="X49" i="1"/>
  <c r="Y49" i="1"/>
  <c r="AA49" i="1"/>
  <c r="AB49" i="1"/>
  <c r="L50" i="1"/>
  <c r="O50" i="1" s="1"/>
  <c r="Q50" i="1"/>
  <c r="R50" i="1"/>
  <c r="S50" i="1"/>
  <c r="T50" i="1"/>
  <c r="U50" i="1"/>
  <c r="V50" i="1"/>
  <c r="W50" i="1"/>
  <c r="X50" i="1"/>
  <c r="Y50" i="1"/>
  <c r="AA50" i="1"/>
  <c r="AB50" i="1"/>
  <c r="L51" i="1"/>
  <c r="Q51" i="1"/>
  <c r="R51" i="1"/>
  <c r="S51" i="1"/>
  <c r="T51" i="1"/>
  <c r="U51" i="1"/>
  <c r="V51" i="1"/>
  <c r="W51" i="1"/>
  <c r="X51" i="1"/>
  <c r="Z51" i="1" s="1"/>
  <c r="AC51" i="1" s="1"/>
  <c r="AE51" i="1" s="1"/>
  <c r="Y51" i="1"/>
  <c r="AA51" i="1"/>
  <c r="AB51" i="1"/>
  <c r="L52" i="1"/>
  <c r="Q52" i="1"/>
  <c r="R52" i="1"/>
  <c r="S52" i="1"/>
  <c r="T52" i="1"/>
  <c r="U52" i="1"/>
  <c r="V52" i="1"/>
  <c r="W52" i="1"/>
  <c r="X52" i="1"/>
  <c r="Z52" i="1" s="1"/>
  <c r="AC52" i="1" s="1"/>
  <c r="AE52" i="1" s="1"/>
  <c r="Y52" i="1"/>
  <c r="AA52" i="1"/>
  <c r="AB52" i="1"/>
  <c r="Z25" i="1" l="1"/>
  <c r="AC25" i="1" s="1"/>
  <c r="AE25" i="1" s="1"/>
  <c r="Z50" i="1"/>
  <c r="AC50" i="1" s="1"/>
  <c r="AE50" i="1" s="1"/>
  <c r="Z26" i="1"/>
  <c r="AC26" i="1" s="1"/>
  <c r="AE26" i="1" s="1"/>
  <c r="Q17" i="23"/>
  <c r="Z49" i="1"/>
  <c r="AC49" i="1" s="1"/>
  <c r="AE49" i="1" s="1"/>
  <c r="Z23" i="1"/>
  <c r="AC23" i="1" s="1"/>
  <c r="AE23" i="1" s="1"/>
  <c r="AG23" i="1" s="1"/>
  <c r="O26" i="1"/>
  <c r="C19" i="23"/>
  <c r="C20" i="23"/>
  <c r="D20" i="23" s="1"/>
  <c r="L20" i="23" s="1"/>
  <c r="N20" i="23" s="1"/>
  <c r="F109" i="32"/>
  <c r="B34" i="23"/>
  <c r="K9" i="32"/>
  <c r="L9" i="32" s="1"/>
  <c r="O48" i="1"/>
  <c r="AG48" i="1"/>
  <c r="O52" i="1"/>
  <c r="O51" i="1"/>
  <c r="O49" i="1"/>
  <c r="AG50" i="1"/>
  <c r="O24" i="1"/>
  <c r="AG51" i="1"/>
  <c r="AG26" i="1"/>
  <c r="AT10" i="14"/>
  <c r="AY45" i="14"/>
  <c r="AY20" i="14"/>
  <c r="AW49" i="14"/>
  <c r="AT9" i="14"/>
  <c r="AS8" i="14"/>
  <c r="AG27" i="1"/>
  <c r="AG25" i="1"/>
  <c r="R61" i="13"/>
  <c r="AA61" i="13" s="1"/>
  <c r="U61" i="13"/>
  <c r="X61" i="13"/>
  <c r="AC61" i="13"/>
  <c r="AD61" i="13"/>
  <c r="AE61" i="13"/>
  <c r="AF61" i="13"/>
  <c r="AG61" i="13"/>
  <c r="AH61" i="13"/>
  <c r="AI61" i="13"/>
  <c r="AJ61" i="13"/>
  <c r="AK61" i="13"/>
  <c r="AL61" i="13"/>
  <c r="AM61" i="13"/>
  <c r="AN61" i="13"/>
  <c r="AO61" i="13"/>
  <c r="AP61" i="13"/>
  <c r="AQ61" i="13"/>
  <c r="AS61" i="13"/>
  <c r="AT61" i="13"/>
  <c r="AV61" i="13"/>
  <c r="AW61" i="13"/>
  <c r="R62" i="13"/>
  <c r="AA62" i="13" s="1"/>
  <c r="U62" i="13"/>
  <c r="X62" i="13"/>
  <c r="AC62" i="13"/>
  <c r="AD62" i="13"/>
  <c r="AE62" i="13"/>
  <c r="AF62" i="13"/>
  <c r="AG62" i="13"/>
  <c r="AH62" i="13"/>
  <c r="AI62" i="13"/>
  <c r="AJ62" i="13"/>
  <c r="AK62" i="13"/>
  <c r="AL62" i="13"/>
  <c r="AM62" i="13"/>
  <c r="AN62" i="13"/>
  <c r="AO62" i="13"/>
  <c r="AP62" i="13"/>
  <c r="AQ62" i="13"/>
  <c r="AS62" i="13"/>
  <c r="AT62" i="13"/>
  <c r="AV62" i="13"/>
  <c r="AW62" i="13"/>
  <c r="R63" i="13"/>
  <c r="AA63" i="13" s="1"/>
  <c r="U63" i="13"/>
  <c r="X63" i="13"/>
  <c r="AC63" i="13"/>
  <c r="AD63" i="13"/>
  <c r="AE63" i="13"/>
  <c r="AF63" i="13"/>
  <c r="AG63" i="13"/>
  <c r="AH63" i="13"/>
  <c r="AI63" i="13"/>
  <c r="AJ63" i="13"/>
  <c r="AK63" i="13"/>
  <c r="AL63" i="13"/>
  <c r="AM63" i="13"/>
  <c r="AN63" i="13"/>
  <c r="AO63" i="13"/>
  <c r="AP63" i="13"/>
  <c r="AY63" i="13" s="1"/>
  <c r="AQ63" i="13"/>
  <c r="AS63" i="13"/>
  <c r="AT63" i="13"/>
  <c r="AV63" i="13"/>
  <c r="AW63" i="13"/>
  <c r="R64" i="13"/>
  <c r="AA64" i="13" s="1"/>
  <c r="U64" i="13"/>
  <c r="X64" i="13"/>
  <c r="AC64" i="13"/>
  <c r="AD64" i="13"/>
  <c r="AE64" i="13"/>
  <c r="AF64" i="13"/>
  <c r="AG64" i="13"/>
  <c r="AH64" i="13"/>
  <c r="AI64" i="13"/>
  <c r="AJ64" i="13"/>
  <c r="AK64" i="13"/>
  <c r="AL64" i="13"/>
  <c r="AM64" i="13"/>
  <c r="AN64" i="13"/>
  <c r="AO64" i="13"/>
  <c r="AP64" i="13"/>
  <c r="AQ64" i="13"/>
  <c r="AS64" i="13"/>
  <c r="AT64" i="13"/>
  <c r="AV64" i="13"/>
  <c r="AW64" i="13"/>
  <c r="AX64" i="13" s="1"/>
  <c r="R65" i="13"/>
  <c r="AA65" i="13" s="1"/>
  <c r="U65" i="13"/>
  <c r="X65" i="13"/>
  <c r="AC65" i="13"/>
  <c r="AD65" i="13"/>
  <c r="AE65" i="13"/>
  <c r="AF65" i="13"/>
  <c r="AG65" i="13"/>
  <c r="AH65" i="13"/>
  <c r="AI65" i="13"/>
  <c r="AJ65" i="13"/>
  <c r="AK65" i="13"/>
  <c r="AL65" i="13"/>
  <c r="AM65" i="13"/>
  <c r="AN65" i="13"/>
  <c r="AO65" i="13"/>
  <c r="AP65" i="13"/>
  <c r="AQ65" i="13"/>
  <c r="AS65" i="13"/>
  <c r="AT65" i="13"/>
  <c r="AV65" i="13"/>
  <c r="AW65" i="13"/>
  <c r="R66" i="13"/>
  <c r="AA66" i="13" s="1"/>
  <c r="U66" i="13"/>
  <c r="X66" i="13"/>
  <c r="AC66" i="13"/>
  <c r="AD66" i="13"/>
  <c r="AE66" i="13"/>
  <c r="AF66" i="13"/>
  <c r="AG66" i="13"/>
  <c r="AH66" i="13"/>
  <c r="AI66" i="13"/>
  <c r="AJ66" i="13"/>
  <c r="AK66" i="13"/>
  <c r="AL66" i="13"/>
  <c r="AM66" i="13"/>
  <c r="AN66" i="13"/>
  <c r="AO66" i="13"/>
  <c r="AP66" i="13"/>
  <c r="AQ66" i="13"/>
  <c r="AS66" i="13"/>
  <c r="AT66" i="13"/>
  <c r="AV66" i="13"/>
  <c r="AW66" i="13"/>
  <c r="R67" i="13"/>
  <c r="AA67" i="13" s="1"/>
  <c r="U67" i="13"/>
  <c r="X67" i="13"/>
  <c r="AC67" i="13"/>
  <c r="AD67" i="13"/>
  <c r="AE67" i="13"/>
  <c r="AF67" i="13"/>
  <c r="AG67" i="13"/>
  <c r="AH67" i="13"/>
  <c r="AI67" i="13"/>
  <c r="AJ67" i="13"/>
  <c r="AK67" i="13"/>
  <c r="AL67" i="13"/>
  <c r="AM67" i="13"/>
  <c r="AN67" i="13"/>
  <c r="AO67" i="13"/>
  <c r="AP67" i="13"/>
  <c r="AQ67" i="13"/>
  <c r="AS67" i="13"/>
  <c r="AT67" i="13"/>
  <c r="AV67" i="13"/>
  <c r="AW67" i="13"/>
  <c r="R68" i="13"/>
  <c r="AA68" i="13" s="1"/>
  <c r="U68" i="13"/>
  <c r="X68" i="13"/>
  <c r="AC68" i="13"/>
  <c r="AD68" i="13"/>
  <c r="AE68" i="13"/>
  <c r="AF68" i="13"/>
  <c r="AG68" i="13"/>
  <c r="AH68" i="13"/>
  <c r="AI68" i="13"/>
  <c r="AJ68" i="13"/>
  <c r="AK68" i="13"/>
  <c r="AL68" i="13"/>
  <c r="AM68" i="13"/>
  <c r="AN68" i="13"/>
  <c r="AO68" i="13"/>
  <c r="AP68" i="13"/>
  <c r="AQ68" i="13"/>
  <c r="AS68" i="13"/>
  <c r="AT68" i="13"/>
  <c r="AV68" i="13"/>
  <c r="AW68" i="13"/>
  <c r="R69" i="13"/>
  <c r="AA69" i="13" s="1"/>
  <c r="U69" i="13"/>
  <c r="X69" i="13"/>
  <c r="AC69" i="13"/>
  <c r="AD69" i="13"/>
  <c r="AE69" i="13"/>
  <c r="AF69" i="13"/>
  <c r="AG69" i="13"/>
  <c r="AH69" i="13"/>
  <c r="AI69" i="13"/>
  <c r="AJ69" i="13"/>
  <c r="AK69" i="13"/>
  <c r="AL69" i="13"/>
  <c r="AM69" i="13"/>
  <c r="AN69" i="13"/>
  <c r="AO69" i="13"/>
  <c r="AP69" i="13"/>
  <c r="AY69" i="13" s="1"/>
  <c r="BF69" i="13" s="1"/>
  <c r="AQ69" i="13"/>
  <c r="AS69" i="13"/>
  <c r="AT69" i="13"/>
  <c r="AV69" i="13"/>
  <c r="AW69" i="13"/>
  <c r="R70" i="13"/>
  <c r="AA70" i="13" s="1"/>
  <c r="U70" i="13"/>
  <c r="X70" i="13"/>
  <c r="AC70" i="13"/>
  <c r="AD70" i="13"/>
  <c r="AE70" i="13"/>
  <c r="AF70" i="13"/>
  <c r="AG70" i="13"/>
  <c r="AH70" i="13"/>
  <c r="AI70" i="13"/>
  <c r="AJ70" i="13"/>
  <c r="AK70" i="13"/>
  <c r="AL70" i="13"/>
  <c r="AM70" i="13"/>
  <c r="AN70" i="13"/>
  <c r="AO70" i="13"/>
  <c r="AP70" i="13"/>
  <c r="AQ70" i="13"/>
  <c r="AS70" i="13"/>
  <c r="AT70" i="13"/>
  <c r="AV70" i="13"/>
  <c r="AW70" i="13"/>
  <c r="R71" i="13"/>
  <c r="AA71" i="13" s="1"/>
  <c r="U71" i="13"/>
  <c r="X71" i="13"/>
  <c r="AC71" i="13"/>
  <c r="AD71" i="13"/>
  <c r="AE71" i="13"/>
  <c r="AF71" i="13"/>
  <c r="AG71" i="13"/>
  <c r="AH71" i="13"/>
  <c r="AI71" i="13"/>
  <c r="AJ71" i="13"/>
  <c r="AK71" i="13"/>
  <c r="AL71" i="13"/>
  <c r="AM71" i="13"/>
  <c r="AN71" i="13"/>
  <c r="AO71" i="13"/>
  <c r="AP71" i="13"/>
  <c r="AQ71" i="13"/>
  <c r="AS71" i="13"/>
  <c r="AT71" i="13"/>
  <c r="AV71" i="13"/>
  <c r="AW71" i="13"/>
  <c r="R72" i="13"/>
  <c r="AA72" i="13" s="1"/>
  <c r="U72" i="13"/>
  <c r="X72" i="13"/>
  <c r="AC72" i="13"/>
  <c r="AD72" i="13"/>
  <c r="AE72" i="13"/>
  <c r="AF72" i="13"/>
  <c r="AG72" i="13"/>
  <c r="AH72" i="13"/>
  <c r="AI72" i="13"/>
  <c r="AJ72" i="13"/>
  <c r="AK72" i="13"/>
  <c r="AL72" i="13"/>
  <c r="AM72" i="13"/>
  <c r="AN72" i="13"/>
  <c r="AO72" i="13"/>
  <c r="AP72" i="13"/>
  <c r="AQ72" i="13"/>
  <c r="AS72" i="13"/>
  <c r="AT72" i="13"/>
  <c r="AV72" i="13"/>
  <c r="AW72" i="13"/>
  <c r="R73" i="13"/>
  <c r="AA73" i="13" s="1"/>
  <c r="U73" i="13"/>
  <c r="X73" i="13"/>
  <c r="AC73" i="13"/>
  <c r="AD73" i="13"/>
  <c r="AE73" i="13"/>
  <c r="AF73" i="13"/>
  <c r="AG73" i="13"/>
  <c r="AH73" i="13"/>
  <c r="AI73" i="13"/>
  <c r="AJ73" i="13"/>
  <c r="AK73" i="13"/>
  <c r="AL73" i="13"/>
  <c r="AM73" i="13"/>
  <c r="AN73" i="13"/>
  <c r="AO73" i="13"/>
  <c r="AP73" i="13"/>
  <c r="AR73" i="13" s="1"/>
  <c r="AQ73" i="13"/>
  <c r="AS73" i="13"/>
  <c r="AT73" i="13"/>
  <c r="AV73" i="13"/>
  <c r="AW73" i="13"/>
  <c r="R74" i="13"/>
  <c r="U74" i="13"/>
  <c r="X74" i="13"/>
  <c r="AC74" i="13"/>
  <c r="AD74" i="13"/>
  <c r="AE74" i="13"/>
  <c r="AF74" i="13"/>
  <c r="AG74" i="13"/>
  <c r="AH74" i="13"/>
  <c r="AI74" i="13"/>
  <c r="AJ74" i="13"/>
  <c r="AK74" i="13"/>
  <c r="AL74" i="13"/>
  <c r="AM74" i="13"/>
  <c r="AN74" i="13"/>
  <c r="AO74" i="13"/>
  <c r="AP74" i="13"/>
  <c r="AY74" i="13" s="1"/>
  <c r="AQ74" i="13"/>
  <c r="AS74" i="13"/>
  <c r="AT74" i="13"/>
  <c r="AU74" i="13" s="1"/>
  <c r="AV74" i="13"/>
  <c r="AW74" i="13"/>
  <c r="R75" i="13"/>
  <c r="AA75" i="13" s="1"/>
  <c r="U75" i="13"/>
  <c r="X75" i="13"/>
  <c r="AC75" i="13"/>
  <c r="AD75" i="13"/>
  <c r="AE75" i="13"/>
  <c r="AF75" i="13"/>
  <c r="AG75" i="13"/>
  <c r="AH75" i="13"/>
  <c r="AI75" i="13"/>
  <c r="AJ75" i="13"/>
  <c r="AK75" i="13"/>
  <c r="AL75" i="13"/>
  <c r="AM75" i="13"/>
  <c r="AN75" i="13"/>
  <c r="AO75" i="13"/>
  <c r="AP75" i="13"/>
  <c r="AQ75" i="13"/>
  <c r="AS75" i="13"/>
  <c r="AT75" i="13"/>
  <c r="AV75" i="13"/>
  <c r="AW75" i="13"/>
  <c r="R76" i="13"/>
  <c r="AA76" i="13" s="1"/>
  <c r="U76" i="13"/>
  <c r="X76" i="13"/>
  <c r="AC76" i="13"/>
  <c r="AD76" i="13"/>
  <c r="AE76" i="13"/>
  <c r="AF76" i="13"/>
  <c r="AG76" i="13"/>
  <c r="AH76" i="13"/>
  <c r="AI76" i="13"/>
  <c r="AJ76" i="13"/>
  <c r="AK76" i="13"/>
  <c r="AL76" i="13"/>
  <c r="AM76" i="13"/>
  <c r="AN76" i="13"/>
  <c r="AO76" i="13"/>
  <c r="AP76" i="13"/>
  <c r="AQ76" i="13"/>
  <c r="AS76" i="13"/>
  <c r="AT76" i="13"/>
  <c r="AV76" i="13"/>
  <c r="AW76" i="13"/>
  <c r="R77" i="13"/>
  <c r="AA77" i="13" s="1"/>
  <c r="U77" i="13"/>
  <c r="X77" i="13"/>
  <c r="AC77" i="13"/>
  <c r="AD77" i="13"/>
  <c r="AE77" i="13"/>
  <c r="AF77" i="13"/>
  <c r="AG77" i="13"/>
  <c r="AH77" i="13"/>
  <c r="AI77" i="13"/>
  <c r="AJ77" i="13"/>
  <c r="AK77" i="13"/>
  <c r="AL77" i="13"/>
  <c r="AM77" i="13"/>
  <c r="AN77" i="13"/>
  <c r="AO77" i="13"/>
  <c r="AP77" i="13"/>
  <c r="AQ77" i="13"/>
  <c r="AS77" i="13"/>
  <c r="AT77" i="13"/>
  <c r="AV77" i="13"/>
  <c r="AW77" i="13"/>
  <c r="R78" i="13"/>
  <c r="AA78" i="13" s="1"/>
  <c r="U78" i="13"/>
  <c r="X78" i="13"/>
  <c r="AC78" i="13"/>
  <c r="AD78" i="13"/>
  <c r="AE78" i="13"/>
  <c r="AF78" i="13"/>
  <c r="AG78" i="13"/>
  <c r="AH78" i="13"/>
  <c r="AI78" i="13"/>
  <c r="AJ78" i="13"/>
  <c r="AK78" i="13"/>
  <c r="AL78" i="13"/>
  <c r="AM78" i="13"/>
  <c r="AN78" i="13"/>
  <c r="AO78" i="13"/>
  <c r="AP78" i="13"/>
  <c r="AQ78" i="13"/>
  <c r="AS78" i="13"/>
  <c r="AT78" i="13"/>
  <c r="AV78" i="13"/>
  <c r="AW78" i="13"/>
  <c r="R79" i="13"/>
  <c r="AA79" i="13" s="1"/>
  <c r="U79" i="13"/>
  <c r="X79" i="13"/>
  <c r="AC79" i="13"/>
  <c r="AD79" i="13"/>
  <c r="AE79" i="13"/>
  <c r="AF79" i="13"/>
  <c r="AG79" i="13"/>
  <c r="AH79" i="13"/>
  <c r="AI79" i="13"/>
  <c r="AJ79" i="13"/>
  <c r="AK79" i="13"/>
  <c r="AL79" i="13"/>
  <c r="AM79" i="13"/>
  <c r="AN79" i="13"/>
  <c r="AO79" i="13"/>
  <c r="AP79" i="13"/>
  <c r="AY79" i="13" s="1"/>
  <c r="AQ79" i="13"/>
  <c r="AS79" i="13"/>
  <c r="AT79" i="13"/>
  <c r="AV79" i="13"/>
  <c r="AW79" i="13"/>
  <c r="R80" i="13"/>
  <c r="AA80" i="13" s="1"/>
  <c r="U80" i="13"/>
  <c r="X80" i="13"/>
  <c r="AC80" i="13"/>
  <c r="AD80" i="13"/>
  <c r="AE80" i="13"/>
  <c r="AF80" i="13"/>
  <c r="AG80" i="13"/>
  <c r="AH80" i="13"/>
  <c r="AI80" i="13"/>
  <c r="AJ80" i="13"/>
  <c r="AK80" i="13"/>
  <c r="AL80" i="13"/>
  <c r="AM80" i="13"/>
  <c r="AN80" i="13"/>
  <c r="AO80" i="13"/>
  <c r="AP80" i="13"/>
  <c r="AQ80" i="13"/>
  <c r="AS80" i="13"/>
  <c r="AT80" i="13"/>
  <c r="AV80" i="13"/>
  <c r="AW80" i="13"/>
  <c r="U16" i="13"/>
  <c r="X16" i="13"/>
  <c r="AC16" i="13"/>
  <c r="AD16" i="13"/>
  <c r="AE16" i="13"/>
  <c r="AF16" i="13"/>
  <c r="AG16" i="13"/>
  <c r="AH16" i="13"/>
  <c r="AI16" i="13"/>
  <c r="AJ16" i="13"/>
  <c r="AK16" i="13"/>
  <c r="AL16" i="13"/>
  <c r="AM16" i="13"/>
  <c r="AN16" i="13"/>
  <c r="AO16" i="13"/>
  <c r="AP16" i="13"/>
  <c r="AQ16" i="13"/>
  <c r="AS16" i="13"/>
  <c r="AT16" i="13"/>
  <c r="AV16" i="13"/>
  <c r="AW16" i="13"/>
  <c r="U17" i="13"/>
  <c r="X17" i="13"/>
  <c r="AC17" i="13"/>
  <c r="AD17" i="13"/>
  <c r="AE17" i="13"/>
  <c r="AF17" i="13"/>
  <c r="AG17" i="13"/>
  <c r="AH17" i="13"/>
  <c r="AI17" i="13"/>
  <c r="AJ17" i="13"/>
  <c r="AK17" i="13"/>
  <c r="AL17" i="13"/>
  <c r="AM17" i="13"/>
  <c r="AN17" i="13"/>
  <c r="AO17" i="13"/>
  <c r="AP17" i="13"/>
  <c r="AQ17" i="13"/>
  <c r="AS17" i="13"/>
  <c r="AT17" i="13"/>
  <c r="AU17" i="13" s="1"/>
  <c r="AV17" i="13"/>
  <c r="AW17" i="13"/>
  <c r="U18" i="13"/>
  <c r="X18" i="13"/>
  <c r="AC18" i="13"/>
  <c r="AD18" i="13"/>
  <c r="AE18" i="13"/>
  <c r="AF18" i="13"/>
  <c r="AG18" i="13"/>
  <c r="AH18" i="13"/>
  <c r="AI18" i="13"/>
  <c r="AJ18" i="13"/>
  <c r="AK18" i="13"/>
  <c r="AL18" i="13"/>
  <c r="AM18" i="13"/>
  <c r="AN18" i="13"/>
  <c r="AO18" i="13"/>
  <c r="AP18" i="13"/>
  <c r="AY18" i="13" s="1"/>
  <c r="AQ18" i="13"/>
  <c r="AS18" i="13"/>
  <c r="AT18" i="13"/>
  <c r="AV18" i="13"/>
  <c r="AW18" i="13"/>
  <c r="U19" i="13"/>
  <c r="X19" i="13"/>
  <c r="AC19" i="13"/>
  <c r="AD19" i="13"/>
  <c r="AE19" i="13"/>
  <c r="AF19" i="13"/>
  <c r="AG19" i="13"/>
  <c r="AH19" i="13"/>
  <c r="AI19" i="13"/>
  <c r="AJ19" i="13"/>
  <c r="AK19" i="13"/>
  <c r="AL19" i="13"/>
  <c r="AM19" i="13"/>
  <c r="AN19" i="13"/>
  <c r="AO19" i="13"/>
  <c r="AP19" i="13"/>
  <c r="AQ19" i="13"/>
  <c r="AR19" i="13"/>
  <c r="AS19" i="13"/>
  <c r="AT19" i="13"/>
  <c r="AV19" i="13"/>
  <c r="AW19" i="13"/>
  <c r="U20" i="13"/>
  <c r="X20" i="13"/>
  <c r="AC20" i="13"/>
  <c r="AD20" i="13"/>
  <c r="AE20" i="13"/>
  <c r="AF20" i="13"/>
  <c r="AG20" i="13"/>
  <c r="AH20" i="13"/>
  <c r="AI20" i="13"/>
  <c r="AJ20" i="13"/>
  <c r="AK20" i="13"/>
  <c r="AL20" i="13"/>
  <c r="AM20" i="13"/>
  <c r="AN20" i="13"/>
  <c r="AO20" i="13"/>
  <c r="AP20" i="13"/>
  <c r="AQ20" i="13"/>
  <c r="AS20" i="13"/>
  <c r="AT20" i="13"/>
  <c r="AV20" i="13"/>
  <c r="AW20" i="13"/>
  <c r="U21" i="13"/>
  <c r="X21" i="13"/>
  <c r="AC21" i="13"/>
  <c r="AD21" i="13"/>
  <c r="AE21" i="13"/>
  <c r="AF21" i="13"/>
  <c r="AG21" i="13"/>
  <c r="AH21" i="13"/>
  <c r="AI21" i="13"/>
  <c r="AJ21" i="13"/>
  <c r="AK21" i="13"/>
  <c r="AL21" i="13"/>
  <c r="AM21" i="13"/>
  <c r="AN21" i="13"/>
  <c r="AO21" i="13"/>
  <c r="AP21" i="13"/>
  <c r="AQ21" i="13"/>
  <c r="AS21" i="13"/>
  <c r="AT21" i="13"/>
  <c r="AV21" i="13"/>
  <c r="AW21" i="13"/>
  <c r="U22" i="13"/>
  <c r="X22" i="13"/>
  <c r="AC22" i="13"/>
  <c r="AD22" i="13"/>
  <c r="AE22" i="13"/>
  <c r="AF22" i="13"/>
  <c r="AG22" i="13"/>
  <c r="AH22" i="13"/>
  <c r="AI22" i="13"/>
  <c r="AJ22" i="13"/>
  <c r="AK22" i="13"/>
  <c r="AL22" i="13"/>
  <c r="AM22" i="13"/>
  <c r="AN22" i="13"/>
  <c r="AO22" i="13"/>
  <c r="AP22" i="13"/>
  <c r="AQ22" i="13"/>
  <c r="AS22" i="13"/>
  <c r="AT22" i="13"/>
  <c r="AV22" i="13"/>
  <c r="AW22" i="13"/>
  <c r="U23" i="13"/>
  <c r="X23" i="13"/>
  <c r="AC23" i="13"/>
  <c r="AD23" i="13"/>
  <c r="AE23" i="13"/>
  <c r="AF23" i="13"/>
  <c r="AG23" i="13"/>
  <c r="AH23" i="13"/>
  <c r="AI23" i="13"/>
  <c r="AJ23" i="13"/>
  <c r="AK23" i="13"/>
  <c r="AL23" i="13"/>
  <c r="AM23" i="13"/>
  <c r="AN23" i="13"/>
  <c r="AO23" i="13"/>
  <c r="AP23" i="13"/>
  <c r="AQ23" i="13"/>
  <c r="AS23" i="13"/>
  <c r="AT23" i="13"/>
  <c r="AV23" i="13"/>
  <c r="AW23" i="13"/>
  <c r="U24" i="13"/>
  <c r="X24" i="13"/>
  <c r="AC24" i="13"/>
  <c r="AD24" i="13"/>
  <c r="AE24" i="13"/>
  <c r="AF24" i="13"/>
  <c r="AG24" i="13"/>
  <c r="AH24" i="13"/>
  <c r="AI24" i="13"/>
  <c r="AJ24" i="13"/>
  <c r="AK24" i="13"/>
  <c r="AL24" i="13"/>
  <c r="AM24" i="13"/>
  <c r="AN24" i="13"/>
  <c r="AO24" i="13"/>
  <c r="AP24" i="13"/>
  <c r="AQ24" i="13"/>
  <c r="AS24" i="13"/>
  <c r="AT24" i="13"/>
  <c r="AV24" i="13"/>
  <c r="AW24" i="13"/>
  <c r="U25" i="13"/>
  <c r="X25" i="13"/>
  <c r="AC25" i="13"/>
  <c r="AD25" i="13"/>
  <c r="AE25" i="13"/>
  <c r="AF25" i="13"/>
  <c r="AG25" i="13"/>
  <c r="AH25" i="13"/>
  <c r="AI25" i="13"/>
  <c r="AJ25" i="13"/>
  <c r="AK25" i="13"/>
  <c r="AL25" i="13"/>
  <c r="AM25" i="13"/>
  <c r="AN25" i="13"/>
  <c r="AO25" i="13"/>
  <c r="AP25" i="13"/>
  <c r="AQ25" i="13"/>
  <c r="AS25" i="13"/>
  <c r="AT25" i="13"/>
  <c r="AV25" i="13"/>
  <c r="AW25" i="13"/>
  <c r="U26" i="13"/>
  <c r="X26" i="13"/>
  <c r="AC26" i="13"/>
  <c r="AD26" i="13"/>
  <c r="AE26" i="13"/>
  <c r="AF26" i="13"/>
  <c r="AG26" i="13"/>
  <c r="AH26" i="13"/>
  <c r="AI26" i="13"/>
  <c r="AJ26" i="13"/>
  <c r="AK26" i="13"/>
  <c r="AL26" i="13"/>
  <c r="AM26" i="13"/>
  <c r="AN26" i="13"/>
  <c r="AO26" i="13"/>
  <c r="AP26" i="13"/>
  <c r="AQ26" i="13"/>
  <c r="AS26" i="13"/>
  <c r="AT26" i="13"/>
  <c r="AV26" i="13"/>
  <c r="AW26" i="13"/>
  <c r="AX26" i="13"/>
  <c r="U27" i="13"/>
  <c r="X27" i="13"/>
  <c r="AC27" i="13"/>
  <c r="AD27" i="13"/>
  <c r="AE27" i="13"/>
  <c r="AF27" i="13"/>
  <c r="AG27" i="13"/>
  <c r="AH27" i="13"/>
  <c r="AI27" i="13"/>
  <c r="AJ27" i="13"/>
  <c r="AK27" i="13"/>
  <c r="AL27" i="13"/>
  <c r="AM27" i="13"/>
  <c r="AN27" i="13"/>
  <c r="AO27" i="13"/>
  <c r="AP27" i="13"/>
  <c r="AQ27" i="13"/>
  <c r="AS27" i="13"/>
  <c r="AT27" i="13"/>
  <c r="AV27" i="13"/>
  <c r="AW27" i="13"/>
  <c r="U28" i="13"/>
  <c r="X28" i="13"/>
  <c r="AC28" i="13"/>
  <c r="AD28" i="13"/>
  <c r="AE28" i="13"/>
  <c r="AF28" i="13"/>
  <c r="AG28" i="13"/>
  <c r="AH28" i="13"/>
  <c r="AI28" i="13"/>
  <c r="AJ28" i="13"/>
  <c r="AK28" i="13"/>
  <c r="AL28" i="13"/>
  <c r="AM28" i="13"/>
  <c r="AN28" i="13"/>
  <c r="AO28" i="13"/>
  <c r="AP28" i="13"/>
  <c r="AQ28" i="13"/>
  <c r="AS28" i="13"/>
  <c r="AT28" i="13"/>
  <c r="AV28" i="13"/>
  <c r="AW28" i="13"/>
  <c r="U29" i="13"/>
  <c r="X29" i="13"/>
  <c r="AC29" i="13"/>
  <c r="AD29" i="13"/>
  <c r="AE29" i="13"/>
  <c r="AF29" i="13"/>
  <c r="AG29" i="13"/>
  <c r="AH29" i="13"/>
  <c r="AI29" i="13"/>
  <c r="AJ29" i="13"/>
  <c r="AK29" i="13"/>
  <c r="AL29" i="13"/>
  <c r="AM29" i="13"/>
  <c r="AN29" i="13"/>
  <c r="AO29" i="13"/>
  <c r="AP29" i="13"/>
  <c r="AQ29" i="13"/>
  <c r="AS29" i="13"/>
  <c r="AT29" i="13"/>
  <c r="AV29" i="13"/>
  <c r="AW29" i="13"/>
  <c r="U30" i="13"/>
  <c r="X30" i="13"/>
  <c r="AC30" i="13"/>
  <c r="AD30" i="13"/>
  <c r="AE30" i="13"/>
  <c r="AF30" i="13"/>
  <c r="AG30" i="13"/>
  <c r="AH30" i="13"/>
  <c r="AI30" i="13"/>
  <c r="AJ30" i="13"/>
  <c r="AK30" i="13"/>
  <c r="AL30" i="13"/>
  <c r="AM30" i="13"/>
  <c r="AN30" i="13"/>
  <c r="AO30" i="13"/>
  <c r="AP30" i="13"/>
  <c r="AQ30" i="13"/>
  <c r="AS30" i="13"/>
  <c r="AT30" i="13"/>
  <c r="AV30" i="13"/>
  <c r="AW30" i="13"/>
  <c r="U31" i="13"/>
  <c r="X31" i="13"/>
  <c r="AC31" i="13"/>
  <c r="AD31" i="13"/>
  <c r="AE31" i="13"/>
  <c r="AF31" i="13"/>
  <c r="AG31" i="13"/>
  <c r="AH31" i="13"/>
  <c r="AI31" i="13"/>
  <c r="AJ31" i="13"/>
  <c r="AK31" i="13"/>
  <c r="AL31" i="13"/>
  <c r="AM31" i="13"/>
  <c r="AN31" i="13"/>
  <c r="AO31" i="13"/>
  <c r="AP31" i="13"/>
  <c r="AQ31" i="13"/>
  <c r="AS31" i="13"/>
  <c r="AT31" i="13"/>
  <c r="AV31" i="13"/>
  <c r="AW31" i="13"/>
  <c r="AX31" i="13"/>
  <c r="U32" i="13"/>
  <c r="X32" i="13"/>
  <c r="AC32" i="13"/>
  <c r="AD32" i="13"/>
  <c r="AE32" i="13"/>
  <c r="AF32" i="13"/>
  <c r="AG32" i="13"/>
  <c r="AH32" i="13"/>
  <c r="AI32" i="13"/>
  <c r="AJ32" i="13"/>
  <c r="AK32" i="13"/>
  <c r="AL32" i="13"/>
  <c r="AM32" i="13"/>
  <c r="AN32" i="13"/>
  <c r="AO32" i="13"/>
  <c r="AP32" i="13"/>
  <c r="AQ32" i="13"/>
  <c r="AS32" i="13"/>
  <c r="AT32" i="13"/>
  <c r="AV32" i="13"/>
  <c r="AW32" i="13"/>
  <c r="U33" i="13"/>
  <c r="X33" i="13"/>
  <c r="AC33" i="13"/>
  <c r="AD33" i="13"/>
  <c r="AE33" i="13"/>
  <c r="AF33" i="13"/>
  <c r="AG33" i="13"/>
  <c r="AH33" i="13"/>
  <c r="AI33" i="13"/>
  <c r="AJ33" i="13"/>
  <c r="AK33" i="13"/>
  <c r="AL33" i="13"/>
  <c r="AM33" i="13"/>
  <c r="AN33" i="13"/>
  <c r="AO33" i="13"/>
  <c r="AP33" i="13"/>
  <c r="AQ33" i="13"/>
  <c r="AS33" i="13"/>
  <c r="AT33" i="13"/>
  <c r="AU33" i="13"/>
  <c r="AV33" i="13"/>
  <c r="AW33" i="13"/>
  <c r="U34" i="13"/>
  <c r="X34" i="13"/>
  <c r="AC34" i="13"/>
  <c r="AD34" i="13"/>
  <c r="AE34" i="13"/>
  <c r="AF34" i="13"/>
  <c r="AG34" i="13"/>
  <c r="AH34" i="13"/>
  <c r="AI34" i="13"/>
  <c r="AJ34" i="13"/>
  <c r="AK34" i="13"/>
  <c r="AL34" i="13"/>
  <c r="AM34" i="13"/>
  <c r="AN34" i="13"/>
  <c r="AO34" i="13"/>
  <c r="AP34" i="13"/>
  <c r="AR34" i="13" s="1"/>
  <c r="AQ34" i="13"/>
  <c r="AS34" i="13"/>
  <c r="AT34" i="13"/>
  <c r="AU34" i="13" s="1"/>
  <c r="AV34" i="13"/>
  <c r="AW34" i="13"/>
  <c r="U35" i="13"/>
  <c r="X35" i="13"/>
  <c r="AC35" i="13"/>
  <c r="AD35" i="13"/>
  <c r="AE35" i="13"/>
  <c r="AF35" i="13"/>
  <c r="AG35" i="13"/>
  <c r="AH35" i="13"/>
  <c r="AI35" i="13"/>
  <c r="AJ35" i="13"/>
  <c r="AK35" i="13"/>
  <c r="AL35" i="13"/>
  <c r="AM35" i="13"/>
  <c r="AN35" i="13"/>
  <c r="AO35" i="13"/>
  <c r="AP35" i="13"/>
  <c r="AQ35" i="13"/>
  <c r="AS35" i="13"/>
  <c r="AT35" i="13"/>
  <c r="AV35" i="13"/>
  <c r="AW35" i="13"/>
  <c r="P20" i="23" l="1"/>
  <c r="Q20" i="23" s="1"/>
  <c r="AU69" i="13"/>
  <c r="BC77" i="13"/>
  <c r="AX71" i="13"/>
  <c r="AX29" i="13"/>
  <c r="AX20" i="13"/>
  <c r="AU68" i="13"/>
  <c r="AG49" i="1"/>
  <c r="AY23" i="13"/>
  <c r="AX33" i="13"/>
  <c r="AX8" i="14"/>
  <c r="AU77" i="13"/>
  <c r="AR30" i="13"/>
  <c r="AX72" i="13"/>
  <c r="AZ24" i="13"/>
  <c r="BG24" i="13" s="1"/>
  <c r="AY68" i="13"/>
  <c r="AU35" i="13"/>
  <c r="AY35" i="13"/>
  <c r="BF35" i="13" s="1"/>
  <c r="AR24" i="13"/>
  <c r="AX16" i="13"/>
  <c r="AY20" i="13"/>
  <c r="AR74" i="13"/>
  <c r="AZ74" i="13"/>
  <c r="BG74" i="13" s="1"/>
  <c r="AZ64" i="13"/>
  <c r="BG64" i="13" s="1"/>
  <c r="AZ75" i="13"/>
  <c r="BG75" i="13" s="1"/>
  <c r="AX17" i="13"/>
  <c r="AZ23" i="13"/>
  <c r="BG23" i="13" s="1"/>
  <c r="AR67" i="13"/>
  <c r="AU32" i="13"/>
  <c r="AZ19" i="13"/>
  <c r="BG19" i="13" s="1"/>
  <c r="AY19" i="13"/>
  <c r="AY80" i="13"/>
  <c r="BF80" i="13" s="1"/>
  <c r="AY32" i="13"/>
  <c r="F19" i="23"/>
  <c r="D19" i="23"/>
  <c r="L19" i="23" s="1"/>
  <c r="N19" i="23" s="1"/>
  <c r="O9" i="32"/>
  <c r="O109" i="32" s="1"/>
  <c r="B35" i="23"/>
  <c r="C22" i="23"/>
  <c r="AT8" i="14"/>
  <c r="AU21" i="13"/>
  <c r="AY75" i="13"/>
  <c r="BA75" i="13" s="1"/>
  <c r="AU26" i="13"/>
  <c r="AZ72" i="13"/>
  <c r="BG72" i="13" s="1"/>
  <c r="AY31" i="13"/>
  <c r="BA31" i="13" s="1"/>
  <c r="AX35" i="13"/>
  <c r="AX27" i="13"/>
  <c r="AR16" i="13"/>
  <c r="AU76" i="13"/>
  <c r="AU73" i="13"/>
  <c r="AU63" i="13"/>
  <c r="AX67" i="13"/>
  <c r="AU27" i="13"/>
  <c r="AU22" i="13"/>
  <c r="AZ73" i="13"/>
  <c r="BG73" i="13" s="1"/>
  <c r="AR29" i="13"/>
  <c r="AY27" i="13"/>
  <c r="BF27" i="13" s="1"/>
  <c r="AY73" i="13"/>
  <c r="BA73" i="13" s="1"/>
  <c r="AU67" i="13"/>
  <c r="AX28" i="13"/>
  <c r="AU25" i="13"/>
  <c r="AU20" i="13"/>
  <c r="AY67" i="13"/>
  <c r="AU23" i="13"/>
  <c r="AX78" i="13"/>
  <c r="AR23" i="13"/>
  <c r="AU18" i="13"/>
  <c r="AX69" i="13"/>
  <c r="AU65" i="13"/>
  <c r="AZ35" i="13"/>
  <c r="BG35" i="13" s="1"/>
  <c r="AU24" i="13"/>
  <c r="AU75" i="13"/>
  <c r="AZ68" i="13"/>
  <c r="BG68" i="13" s="1"/>
  <c r="AX77" i="13"/>
  <c r="BF68" i="13"/>
  <c r="BH68" i="13" s="1"/>
  <c r="BC64" i="13"/>
  <c r="AX24" i="13"/>
  <c r="AZ31" i="13"/>
  <c r="BG31" i="13" s="1"/>
  <c r="BF18" i="13"/>
  <c r="AZ80" i="13"/>
  <c r="BG80" i="13" s="1"/>
  <c r="BF67" i="13"/>
  <c r="AZ63" i="13"/>
  <c r="BG63" i="13" s="1"/>
  <c r="AU28" i="13"/>
  <c r="AZ28" i="13"/>
  <c r="BG28" i="13" s="1"/>
  <c r="AX25" i="13"/>
  <c r="AR20" i="13"/>
  <c r="BE20" i="13" s="1"/>
  <c r="BF19" i="13"/>
  <c r="BA19" i="13"/>
  <c r="BF75" i="13"/>
  <c r="BH75" i="13" s="1"/>
  <c r="BA74" i="13"/>
  <c r="BF74" i="13"/>
  <c r="AX65" i="13"/>
  <c r="AX61" i="13"/>
  <c r="AZ32" i="13"/>
  <c r="BG32" i="13" s="1"/>
  <c r="AY28" i="13"/>
  <c r="AY24" i="13"/>
  <c r="AZ20" i="13"/>
  <c r="BG20" i="13" s="1"/>
  <c r="AZ76" i="13"/>
  <c r="BG76" i="13" s="1"/>
  <c r="AX70" i="13"/>
  <c r="AZ69" i="13"/>
  <c r="AY64" i="13"/>
  <c r="AR76" i="13"/>
  <c r="BE76" i="13" s="1"/>
  <c r="AY76" i="13"/>
  <c r="AZ16" i="13"/>
  <c r="BG16" i="13" s="1"/>
  <c r="AZ21" i="13"/>
  <c r="BG21" i="13" s="1"/>
  <c r="AY16" i="13"/>
  <c r="AA74" i="13"/>
  <c r="AU70" i="13"/>
  <c r="AZ65" i="13"/>
  <c r="BG65" i="13" s="1"/>
  <c r="AZ61" i="13"/>
  <c r="BG61" i="13" s="1"/>
  <c r="AY65" i="13"/>
  <c r="BC61" i="13"/>
  <c r="AY61" i="13"/>
  <c r="AU31" i="13"/>
  <c r="AZ27" i="13"/>
  <c r="BG27" i="13" s="1"/>
  <c r="AZ18" i="13"/>
  <c r="BG18" i="13" s="1"/>
  <c r="AU80" i="13"/>
  <c r="AX75" i="13"/>
  <c r="AR72" i="13"/>
  <c r="AY72" i="13"/>
  <c r="AZ67" i="13"/>
  <c r="BG67" i="13" s="1"/>
  <c r="AX76" i="13"/>
  <c r="BF32" i="13"/>
  <c r="BF20" i="13"/>
  <c r="AX34" i="13"/>
  <c r="BE34" i="13" s="1"/>
  <c r="AX30" i="13"/>
  <c r="AU29" i="13"/>
  <c r="AZ25" i="13"/>
  <c r="BG25" i="13" s="1"/>
  <c r="AY21" i="13"/>
  <c r="AZ77" i="13"/>
  <c r="BG77" i="13" s="1"/>
  <c r="AZ70" i="13"/>
  <c r="BG70" i="13" s="1"/>
  <c r="AR33" i="13"/>
  <c r="AZ33" i="13"/>
  <c r="BG33" i="13" s="1"/>
  <c r="AU30" i="13"/>
  <c r="AZ29" i="13"/>
  <c r="BG29" i="13" s="1"/>
  <c r="AY25" i="13"/>
  <c r="AZ17" i="13"/>
  <c r="BG17" i="13" s="1"/>
  <c r="AZ78" i="13"/>
  <c r="BG78" i="13" s="1"/>
  <c r="AR77" i="13"/>
  <c r="BE77" i="13" s="1"/>
  <c r="AY77" i="13"/>
  <c r="BC74" i="13"/>
  <c r="AY70" i="13"/>
  <c r="AU62" i="13"/>
  <c r="AY17" i="13"/>
  <c r="AY78" i="13"/>
  <c r="BF63" i="13"/>
  <c r="AX23" i="13"/>
  <c r="AU79" i="13"/>
  <c r="AZ71" i="13"/>
  <c r="BG71" i="13" s="1"/>
  <c r="AZ66" i="13"/>
  <c r="BG66" i="13" s="1"/>
  <c r="AX63" i="13"/>
  <c r="AZ62" i="13"/>
  <c r="BG62" i="13" s="1"/>
  <c r="BF79" i="13"/>
  <c r="AU19" i="13"/>
  <c r="BF23" i="13"/>
  <c r="BA23" i="13"/>
  <c r="AY33" i="13"/>
  <c r="AY29" i="13"/>
  <c r="AZ34" i="13"/>
  <c r="BG34" i="13" s="1"/>
  <c r="AZ30" i="13"/>
  <c r="BG30" i="13" s="1"/>
  <c r="AZ26" i="13"/>
  <c r="BG26" i="13" s="1"/>
  <c r="AZ22" i="13"/>
  <c r="BG22" i="13" s="1"/>
  <c r="AY34" i="13"/>
  <c r="BC30" i="13"/>
  <c r="AY30" i="13"/>
  <c r="BC26" i="13"/>
  <c r="AY26" i="13"/>
  <c r="AY22" i="13"/>
  <c r="AX19" i="13"/>
  <c r="AX80" i="13"/>
  <c r="AZ79" i="13"/>
  <c r="BG79" i="13" s="1"/>
  <c r="AY71" i="13"/>
  <c r="AY66" i="13"/>
  <c r="AY62" i="13"/>
  <c r="AG52" i="1"/>
  <c r="AG24" i="1"/>
  <c r="AT49" i="14"/>
  <c r="AY9" i="14"/>
  <c r="AY10" i="14"/>
  <c r="AX32" i="13"/>
  <c r="BC22" i="13"/>
  <c r="AU16" i="13"/>
  <c r="AX68" i="13"/>
  <c r="AU61" i="13"/>
  <c r="AR31" i="13"/>
  <c r="BE31" i="13" s="1"/>
  <c r="AR28" i="13"/>
  <c r="BE28" i="13" s="1"/>
  <c r="AX18" i="13"/>
  <c r="AX66" i="13"/>
  <c r="BC16" i="13"/>
  <c r="BC72" i="13"/>
  <c r="BC29" i="13"/>
  <c r="AR17" i="13"/>
  <c r="AU66" i="13"/>
  <c r="AR63" i="13"/>
  <c r="AR62" i="13"/>
  <c r="BC34" i="13"/>
  <c r="AX21" i="13"/>
  <c r="AR68" i="13"/>
  <c r="BC19" i="13"/>
  <c r="BC33" i="13"/>
  <c r="AX79" i="13"/>
  <c r="AX74" i="13"/>
  <c r="BE74" i="13" s="1"/>
  <c r="AX73" i="13"/>
  <c r="BE73" i="13" s="1"/>
  <c r="BC69" i="13"/>
  <c r="BC68" i="13"/>
  <c r="BC63" i="13"/>
  <c r="AX22" i="13"/>
  <c r="BC20" i="13"/>
  <c r="BC78" i="13"/>
  <c r="BC67" i="13"/>
  <c r="BC21" i="13"/>
  <c r="BC75" i="13"/>
  <c r="AU72" i="13"/>
  <c r="AU71" i="13"/>
  <c r="AR70" i="13"/>
  <c r="AR27" i="13"/>
  <c r="BE27" i="13" s="1"/>
  <c r="AR26" i="13"/>
  <c r="AR22" i="13"/>
  <c r="BC71" i="13"/>
  <c r="AX62" i="13"/>
  <c r="AR79" i="13"/>
  <c r="BC70" i="13"/>
  <c r="AR65" i="13"/>
  <c r="BC73" i="13"/>
  <c r="BC76" i="13"/>
  <c r="AR71" i="13"/>
  <c r="BC62" i="13"/>
  <c r="BC79" i="13"/>
  <c r="BC65" i="13"/>
  <c r="AR80" i="13"/>
  <c r="AR66" i="13"/>
  <c r="AU78" i="13"/>
  <c r="AR69" i="13"/>
  <c r="AU64" i="13"/>
  <c r="BC80" i="13"/>
  <c r="AR75" i="13"/>
  <c r="BC66" i="13"/>
  <c r="AR61" i="13"/>
  <c r="AR78" i="13"/>
  <c r="AR64" i="13"/>
  <c r="BC18" i="13"/>
  <c r="BC25" i="13"/>
  <c r="BC28" i="13"/>
  <c r="BC32" i="13"/>
  <c r="BC31" i="13"/>
  <c r="AR32" i="13"/>
  <c r="BC23" i="13"/>
  <c r="AR18" i="13"/>
  <c r="BC17" i="13"/>
  <c r="AR35" i="13"/>
  <c r="AR21" i="13"/>
  <c r="AR25" i="13"/>
  <c r="BC35" i="13"/>
  <c r="BC24" i="13"/>
  <c r="BC27" i="13"/>
  <c r="BH35" i="13" l="1"/>
  <c r="BE16" i="13"/>
  <c r="BE17" i="13"/>
  <c r="BE67" i="13"/>
  <c r="BE68" i="13"/>
  <c r="BE29" i="13"/>
  <c r="M22" i="23"/>
  <c r="P19" i="23"/>
  <c r="P22" i="23" s="1"/>
  <c r="BH23" i="13"/>
  <c r="BE23" i="13"/>
  <c r="D22" i="23"/>
  <c r="BH27" i="13"/>
  <c r="BF31" i="13"/>
  <c r="BH63" i="13"/>
  <c r="BH80" i="13"/>
  <c r="BE24" i="13"/>
  <c r="BE19" i="13"/>
  <c r="BF73" i="13"/>
  <c r="BA67" i="13"/>
  <c r="AY8" i="14"/>
  <c r="L109" i="32"/>
  <c r="C3" i="34" s="1"/>
  <c r="N9" i="32"/>
  <c r="F22" i="23"/>
  <c r="BA63" i="13"/>
  <c r="BA68" i="13"/>
  <c r="BE70" i="13"/>
  <c r="BH67" i="13"/>
  <c r="BE22" i="13"/>
  <c r="BE72" i="13"/>
  <c r="BE30" i="13"/>
  <c r="BA20" i="13"/>
  <c r="BA35" i="13"/>
  <c r="BF29" i="13"/>
  <c r="BA29" i="13"/>
  <c r="BF33" i="13"/>
  <c r="BA33" i="13"/>
  <c r="BF25" i="13"/>
  <c r="BA25" i="13"/>
  <c r="BH20" i="13"/>
  <c r="BH19" i="13"/>
  <c r="BA18" i="13"/>
  <c r="BF26" i="13"/>
  <c r="BA26" i="13"/>
  <c r="BA32" i="13"/>
  <c r="BF16" i="13"/>
  <c r="BA16" i="13"/>
  <c r="BH18" i="13"/>
  <c r="BA69" i="13"/>
  <c r="BG69" i="13"/>
  <c r="BH73" i="13"/>
  <c r="BF22" i="13"/>
  <c r="BA22" i="13"/>
  <c r="BH32" i="13"/>
  <c r="BA27" i="13"/>
  <c r="BF30" i="13"/>
  <c r="BA30" i="13"/>
  <c r="BF78" i="13"/>
  <c r="BA78" i="13"/>
  <c r="BF24" i="13"/>
  <c r="BA24" i="13"/>
  <c r="BH79" i="13"/>
  <c r="BF17" i="13"/>
  <c r="BA17" i="13"/>
  <c r="BA61" i="13"/>
  <c r="BF61" i="13"/>
  <c r="BH61" i="13" s="1"/>
  <c r="BF28" i="13"/>
  <c r="BA28" i="13"/>
  <c r="BA79" i="13"/>
  <c r="BA80" i="13"/>
  <c r="BA65" i="13"/>
  <c r="BF65" i="13"/>
  <c r="BA70" i="13"/>
  <c r="BF70" i="13"/>
  <c r="BA76" i="13"/>
  <c r="BF76" i="13"/>
  <c r="BH76" i="13" s="1"/>
  <c r="BF34" i="13"/>
  <c r="BA34" i="13"/>
  <c r="BA62" i="13"/>
  <c r="BF62" i="13"/>
  <c r="BH62" i="13" s="1"/>
  <c r="BF21" i="13"/>
  <c r="BA21" i="13"/>
  <c r="BE33" i="13"/>
  <c r="BA66" i="13"/>
  <c r="BF66" i="13"/>
  <c r="BA71" i="13"/>
  <c r="BF71" i="13"/>
  <c r="BA77" i="13"/>
  <c r="BF77" i="13"/>
  <c r="BA72" i="13"/>
  <c r="BF72" i="13"/>
  <c r="BA64" i="13"/>
  <c r="BF64" i="13"/>
  <c r="BH74" i="13"/>
  <c r="AY49" i="14"/>
  <c r="BE63" i="13"/>
  <c r="BE62" i="13"/>
  <c r="BE26" i="13"/>
  <c r="BE65" i="13"/>
  <c r="BE69" i="13"/>
  <c r="BE71" i="13"/>
  <c r="BE79" i="13"/>
  <c r="BE64" i="13"/>
  <c r="BE80" i="13"/>
  <c r="BE78" i="13"/>
  <c r="BE75" i="13"/>
  <c r="BE66" i="13"/>
  <c r="BE61" i="13"/>
  <c r="BE35" i="13"/>
  <c r="BE18" i="13"/>
  <c r="BE21" i="13"/>
  <c r="BE32" i="13"/>
  <c r="BE25" i="13"/>
  <c r="C8" i="23" l="1"/>
  <c r="F7" i="23"/>
  <c r="C5" i="34"/>
  <c r="H16" i="23"/>
  <c r="BH31" i="13"/>
  <c r="BH28" i="13"/>
  <c r="BH17" i="13"/>
  <c r="BH21" i="13"/>
  <c r="Q19" i="23"/>
  <c r="Q22" i="23"/>
  <c r="L22" i="23"/>
  <c r="C10" i="23" s="1"/>
  <c r="BH22" i="13"/>
  <c r="BH66" i="13"/>
  <c r="BH34" i="13"/>
  <c r="BH30" i="13"/>
  <c r="BH71" i="13"/>
  <c r="BH64" i="13"/>
  <c r="BH69" i="13"/>
  <c r="BH72" i="13"/>
  <c r="BH65" i="13"/>
  <c r="BH25" i="13"/>
  <c r="BH24" i="13"/>
  <c r="BH77" i="13"/>
  <c r="BH16" i="13"/>
  <c r="BH33" i="13"/>
  <c r="BH26" i="13"/>
  <c r="BH70" i="13"/>
  <c r="BH78" i="13"/>
  <c r="BH29" i="13"/>
  <c r="H16" i="34" l="1"/>
  <c r="H100" i="23"/>
  <c r="I100" i="23" s="1"/>
  <c r="J88" i="23"/>
  <c r="H88" i="23"/>
  <c r="I88" i="23" s="1"/>
  <c r="J100" i="23"/>
  <c r="H76" i="23"/>
  <c r="I76" i="23" s="1"/>
  <c r="J76" i="23"/>
  <c r="J52" i="23"/>
  <c r="H52" i="23"/>
  <c r="I52" i="23" s="1"/>
  <c r="H64" i="23"/>
  <c r="I64" i="23" s="1"/>
  <c r="J64" i="23"/>
  <c r="J40" i="23"/>
  <c r="H40" i="23"/>
  <c r="I40" i="23" s="1"/>
  <c r="K40" i="23" s="1"/>
  <c r="H28" i="23"/>
  <c r="J28" i="23"/>
  <c r="N22" i="23"/>
  <c r="AW99" i="13"/>
  <c r="AV99" i="13"/>
  <c r="AT99" i="13"/>
  <c r="AS99" i="13"/>
  <c r="AQ99" i="13"/>
  <c r="AP99" i="13"/>
  <c r="AO99" i="13"/>
  <c r="AN99" i="13"/>
  <c r="AM99" i="13"/>
  <c r="AL99" i="13"/>
  <c r="AK99" i="13"/>
  <c r="AJ99" i="13"/>
  <c r="AI99" i="13"/>
  <c r="AH99" i="13"/>
  <c r="AG99" i="13"/>
  <c r="AF99" i="13"/>
  <c r="AE99" i="13"/>
  <c r="AD99" i="13"/>
  <c r="AC99" i="13"/>
  <c r="X99" i="13"/>
  <c r="U99" i="13"/>
  <c r="R99" i="13"/>
  <c r="AA99" i="13" s="1"/>
  <c r="AW98" i="13"/>
  <c r="AV98" i="13"/>
  <c r="AT98" i="13"/>
  <c r="AS98" i="13"/>
  <c r="AQ98" i="13"/>
  <c r="AP98" i="13"/>
  <c r="AO98" i="13"/>
  <c r="AN98" i="13"/>
  <c r="AM98" i="13"/>
  <c r="AL98" i="13"/>
  <c r="AK98" i="13"/>
  <c r="AJ98" i="13"/>
  <c r="AI98" i="13"/>
  <c r="AH98" i="13"/>
  <c r="AG98" i="13"/>
  <c r="AF98" i="13"/>
  <c r="AE98" i="13"/>
  <c r="AD98" i="13"/>
  <c r="AC98" i="13"/>
  <c r="X98" i="13"/>
  <c r="U98" i="13"/>
  <c r="R98" i="13"/>
  <c r="AA98" i="13" s="1"/>
  <c r="AW97" i="13"/>
  <c r="AV97" i="13"/>
  <c r="AT97" i="13"/>
  <c r="AS97" i="13"/>
  <c r="AQ97" i="13"/>
  <c r="AP97" i="13"/>
  <c r="AO97" i="13"/>
  <c r="AN97" i="13"/>
  <c r="AM97" i="13"/>
  <c r="AL97" i="13"/>
  <c r="AK97" i="13"/>
  <c r="AJ97" i="13"/>
  <c r="AI97" i="13"/>
  <c r="AH97" i="13"/>
  <c r="AG97" i="13"/>
  <c r="AF97" i="13"/>
  <c r="AE97" i="13"/>
  <c r="AD97" i="13"/>
  <c r="AC97" i="13"/>
  <c r="X97" i="13"/>
  <c r="U97" i="13"/>
  <c r="R97" i="13"/>
  <c r="AA97" i="13" s="1"/>
  <c r="AW96" i="13"/>
  <c r="AV96" i="13"/>
  <c r="AT96" i="13"/>
  <c r="AS96" i="13"/>
  <c r="AQ96" i="13"/>
  <c r="AP96" i="13"/>
  <c r="AO96" i="13"/>
  <c r="AN96" i="13"/>
  <c r="AM96" i="13"/>
  <c r="AL96" i="13"/>
  <c r="AK96" i="13"/>
  <c r="AJ96" i="13"/>
  <c r="AI96" i="13"/>
  <c r="AH96" i="13"/>
  <c r="AG96" i="13"/>
  <c r="AF96" i="13"/>
  <c r="AE96" i="13"/>
  <c r="AD96" i="13"/>
  <c r="AC96" i="13"/>
  <c r="X96" i="13"/>
  <c r="U96" i="13"/>
  <c r="R96" i="13"/>
  <c r="AA96" i="13" s="1"/>
  <c r="AW95" i="13"/>
  <c r="AV95" i="13"/>
  <c r="AT95" i="13"/>
  <c r="AS95" i="13"/>
  <c r="AU95" i="13" s="1"/>
  <c r="AQ95" i="13"/>
  <c r="AP95" i="13"/>
  <c r="AO95" i="13"/>
  <c r="AN95" i="13"/>
  <c r="AM95" i="13"/>
  <c r="AL95" i="13"/>
  <c r="AK95" i="13"/>
  <c r="AJ95" i="13"/>
  <c r="AI95" i="13"/>
  <c r="AH95" i="13"/>
  <c r="AG95" i="13"/>
  <c r="AF95" i="13"/>
  <c r="AE95" i="13"/>
  <c r="AD95" i="13"/>
  <c r="AC95" i="13"/>
  <c r="X95" i="13"/>
  <c r="U95" i="13"/>
  <c r="R95" i="13"/>
  <c r="AA95" i="13" s="1"/>
  <c r="AW94" i="13"/>
  <c r="AV94" i="13"/>
  <c r="AT94" i="13"/>
  <c r="AS94" i="13"/>
  <c r="AQ94" i="13"/>
  <c r="AP94" i="13"/>
  <c r="AO94" i="13"/>
  <c r="AN94" i="13"/>
  <c r="AM94" i="13"/>
  <c r="AL94" i="13"/>
  <c r="AK94" i="13"/>
  <c r="AJ94" i="13"/>
  <c r="AI94" i="13"/>
  <c r="AH94" i="13"/>
  <c r="AG94" i="13"/>
  <c r="AF94" i="13"/>
  <c r="AE94" i="13"/>
  <c r="AD94" i="13"/>
  <c r="AC94" i="13"/>
  <c r="X94" i="13"/>
  <c r="U94" i="13"/>
  <c r="R94" i="13"/>
  <c r="AA94" i="13" s="1"/>
  <c r="AW93" i="13"/>
  <c r="AV93" i="13"/>
  <c r="AT93" i="13"/>
  <c r="AS93" i="13"/>
  <c r="AQ93" i="13"/>
  <c r="AP93" i="13"/>
  <c r="AO93" i="13"/>
  <c r="AN93" i="13"/>
  <c r="AM93" i="13"/>
  <c r="AL93" i="13"/>
  <c r="AK93" i="13"/>
  <c r="AJ93" i="13"/>
  <c r="AI93" i="13"/>
  <c r="AH93" i="13"/>
  <c r="AG93" i="13"/>
  <c r="AF93" i="13"/>
  <c r="AE93" i="13"/>
  <c r="AD93" i="13"/>
  <c r="AC93" i="13"/>
  <c r="X93" i="13"/>
  <c r="U93" i="13"/>
  <c r="R93" i="13"/>
  <c r="AA93" i="13" s="1"/>
  <c r="AW92" i="13"/>
  <c r="AV92" i="13"/>
  <c r="AT92" i="13"/>
  <c r="AS92" i="13"/>
  <c r="AQ92" i="13"/>
  <c r="AP92" i="13"/>
  <c r="AO92" i="13"/>
  <c r="AN92" i="13"/>
  <c r="AM92" i="13"/>
  <c r="AL92" i="13"/>
  <c r="AK92" i="13"/>
  <c r="AJ92" i="13"/>
  <c r="AI92" i="13"/>
  <c r="AH92" i="13"/>
  <c r="AG92" i="13"/>
  <c r="AF92" i="13"/>
  <c r="AE92" i="13"/>
  <c r="AD92" i="13"/>
  <c r="AC92" i="13"/>
  <c r="X92" i="13"/>
  <c r="U92" i="13"/>
  <c r="R92" i="13"/>
  <c r="AA92" i="13" s="1"/>
  <c r="AW91" i="13"/>
  <c r="AV91" i="13"/>
  <c r="AT91" i="13"/>
  <c r="AS91" i="13"/>
  <c r="AQ91" i="13"/>
  <c r="AP91" i="13"/>
  <c r="AO91" i="13"/>
  <c r="AN91" i="13"/>
  <c r="AM91" i="13"/>
  <c r="AL91" i="13"/>
  <c r="AK91" i="13"/>
  <c r="AJ91" i="13"/>
  <c r="AI91" i="13"/>
  <c r="AH91" i="13"/>
  <c r="AG91" i="13"/>
  <c r="AF91" i="13"/>
  <c r="AE91" i="13"/>
  <c r="AD91" i="13"/>
  <c r="AC91" i="13"/>
  <c r="X91" i="13"/>
  <c r="U91" i="13"/>
  <c r="R91" i="13"/>
  <c r="AA91" i="13" s="1"/>
  <c r="AW90" i="13"/>
  <c r="AV90" i="13"/>
  <c r="AT90" i="13"/>
  <c r="AS90" i="13"/>
  <c r="AQ90" i="13"/>
  <c r="AP90" i="13"/>
  <c r="AY90" i="13" s="1"/>
  <c r="AO90" i="13"/>
  <c r="AN90" i="13"/>
  <c r="AM90" i="13"/>
  <c r="AL90" i="13"/>
  <c r="AK90" i="13"/>
  <c r="AJ90" i="13"/>
  <c r="AI90" i="13"/>
  <c r="AH90" i="13"/>
  <c r="AG90" i="13"/>
  <c r="AF90" i="13"/>
  <c r="AE90" i="13"/>
  <c r="AD90" i="13"/>
  <c r="AC90" i="13"/>
  <c r="X90" i="13"/>
  <c r="U90" i="13"/>
  <c r="R90" i="13"/>
  <c r="AA90" i="13" s="1"/>
  <c r="AW89" i="13"/>
  <c r="AV89" i="13"/>
  <c r="AT89" i="13"/>
  <c r="AS89" i="13"/>
  <c r="AQ89" i="13"/>
  <c r="AP89" i="13"/>
  <c r="AO89" i="13"/>
  <c r="AN89" i="13"/>
  <c r="AM89" i="13"/>
  <c r="AL89" i="13"/>
  <c r="AK89" i="13"/>
  <c r="AJ89" i="13"/>
  <c r="AI89" i="13"/>
  <c r="AH89" i="13"/>
  <c r="AG89" i="13"/>
  <c r="AF89" i="13"/>
  <c r="AE89" i="13"/>
  <c r="AD89" i="13"/>
  <c r="AC89" i="13"/>
  <c r="X89" i="13"/>
  <c r="U89" i="13"/>
  <c r="R89" i="13"/>
  <c r="AA89" i="13" s="1"/>
  <c r="AW88" i="13"/>
  <c r="AV88" i="13"/>
  <c r="AT88" i="13"/>
  <c r="AS88" i="13"/>
  <c r="AQ88" i="13"/>
  <c r="AP88" i="13"/>
  <c r="AO88" i="13"/>
  <c r="AN88" i="13"/>
  <c r="AM88" i="13"/>
  <c r="AL88" i="13"/>
  <c r="AK88" i="13"/>
  <c r="AJ88" i="13"/>
  <c r="AI88" i="13"/>
  <c r="AH88" i="13"/>
  <c r="AG88" i="13"/>
  <c r="AF88" i="13"/>
  <c r="AE88" i="13"/>
  <c r="AD88" i="13"/>
  <c r="AC88" i="13"/>
  <c r="X88" i="13"/>
  <c r="U88" i="13"/>
  <c r="R88" i="13"/>
  <c r="AA88" i="13" s="1"/>
  <c r="AW87" i="13"/>
  <c r="AV87" i="13"/>
  <c r="AX87" i="13" s="1"/>
  <c r="AT87" i="13"/>
  <c r="AS87" i="13"/>
  <c r="AQ87" i="13"/>
  <c r="AP87" i="13"/>
  <c r="AO87" i="13"/>
  <c r="AN87" i="13"/>
  <c r="AM87" i="13"/>
  <c r="AL87" i="13"/>
  <c r="AK87" i="13"/>
  <c r="AJ87" i="13"/>
  <c r="AI87" i="13"/>
  <c r="AH87" i="13"/>
  <c r="AG87" i="13"/>
  <c r="AF87" i="13"/>
  <c r="AE87" i="13"/>
  <c r="AD87" i="13"/>
  <c r="AC87" i="13"/>
  <c r="X87" i="13"/>
  <c r="U87" i="13"/>
  <c r="R87" i="13"/>
  <c r="AA87" i="13" s="1"/>
  <c r="AW86" i="13"/>
  <c r="AV86" i="13"/>
  <c r="AT86" i="13"/>
  <c r="AS86" i="13"/>
  <c r="AQ86" i="13"/>
  <c r="AP86" i="13"/>
  <c r="AO86" i="13"/>
  <c r="AN86" i="13"/>
  <c r="AM86" i="13"/>
  <c r="AL86" i="13"/>
  <c r="AK86" i="13"/>
  <c r="AJ86" i="13"/>
  <c r="AI86" i="13"/>
  <c r="AH86" i="13"/>
  <c r="AG86" i="13"/>
  <c r="AF86" i="13"/>
  <c r="AE86" i="13"/>
  <c r="AD86" i="13"/>
  <c r="AC86" i="13"/>
  <c r="X86" i="13"/>
  <c r="U86" i="13"/>
  <c r="R86" i="13"/>
  <c r="AA86" i="13" s="1"/>
  <c r="AW85" i="13"/>
  <c r="AV85" i="13"/>
  <c r="AT85" i="13"/>
  <c r="AS85" i="13"/>
  <c r="AQ85" i="13"/>
  <c r="AP85" i="13"/>
  <c r="AO85" i="13"/>
  <c r="AN85" i="13"/>
  <c r="AM85" i="13"/>
  <c r="AL85" i="13"/>
  <c r="AK85" i="13"/>
  <c r="AJ85" i="13"/>
  <c r="AI85" i="13"/>
  <c r="AH85" i="13"/>
  <c r="AG85" i="13"/>
  <c r="AF85" i="13"/>
  <c r="AE85" i="13"/>
  <c r="AD85" i="13"/>
  <c r="AC85" i="13"/>
  <c r="X85" i="13"/>
  <c r="U85" i="13"/>
  <c r="R85" i="13"/>
  <c r="AA85" i="13" s="1"/>
  <c r="AW84" i="13"/>
  <c r="AV84" i="13"/>
  <c r="AT84" i="13"/>
  <c r="AS84" i="13"/>
  <c r="AQ84" i="13"/>
  <c r="AP84" i="13"/>
  <c r="AO84" i="13"/>
  <c r="AN84" i="13"/>
  <c r="AM84" i="13"/>
  <c r="AL84" i="13"/>
  <c r="AK84" i="13"/>
  <c r="AJ84" i="13"/>
  <c r="AI84" i="13"/>
  <c r="AH84" i="13"/>
  <c r="AG84" i="13"/>
  <c r="AF84" i="13"/>
  <c r="AE84" i="13"/>
  <c r="AD84" i="13"/>
  <c r="AC84" i="13"/>
  <c r="X84" i="13"/>
  <c r="U84" i="13"/>
  <c r="R84" i="13"/>
  <c r="AA84" i="13" s="1"/>
  <c r="AW83" i="13"/>
  <c r="AV83" i="13"/>
  <c r="AT83" i="13"/>
  <c r="AS83" i="13"/>
  <c r="AQ83" i="13"/>
  <c r="AP83" i="13"/>
  <c r="AO83" i="13"/>
  <c r="AN83" i="13"/>
  <c r="AM83" i="13"/>
  <c r="AL83" i="13"/>
  <c r="AK83" i="13"/>
  <c r="AJ83" i="13"/>
  <c r="AI83" i="13"/>
  <c r="AH83" i="13"/>
  <c r="AG83" i="13"/>
  <c r="AF83" i="13"/>
  <c r="AE83" i="13"/>
  <c r="AD83" i="13"/>
  <c r="AC83" i="13"/>
  <c r="X83" i="13"/>
  <c r="U83" i="13"/>
  <c r="R83" i="13"/>
  <c r="AA83" i="13" s="1"/>
  <c r="AW82" i="13"/>
  <c r="AV82" i="13"/>
  <c r="AT82" i="13"/>
  <c r="AS82" i="13"/>
  <c r="AU82" i="13" s="1"/>
  <c r="AQ82" i="13"/>
  <c r="AP82" i="13"/>
  <c r="AO82" i="13"/>
  <c r="AN82" i="13"/>
  <c r="AM82" i="13"/>
  <c r="AL82" i="13"/>
  <c r="AK82" i="13"/>
  <c r="AJ82" i="13"/>
  <c r="AI82" i="13"/>
  <c r="AH82" i="13"/>
  <c r="AG82" i="13"/>
  <c r="AF82" i="13"/>
  <c r="AE82" i="13"/>
  <c r="AD82" i="13"/>
  <c r="AC82" i="13"/>
  <c r="X82" i="13"/>
  <c r="U82" i="13"/>
  <c r="R82" i="13"/>
  <c r="AA82" i="13" s="1"/>
  <c r="AW81" i="13"/>
  <c r="AV81" i="13"/>
  <c r="AT81" i="13"/>
  <c r="AS81" i="13"/>
  <c r="AQ81" i="13"/>
  <c r="AP81" i="13"/>
  <c r="AO81" i="13"/>
  <c r="AN81" i="13"/>
  <c r="AM81" i="13"/>
  <c r="AL81" i="13"/>
  <c r="AK81" i="13"/>
  <c r="AJ81" i="13"/>
  <c r="AI81" i="13"/>
  <c r="AH81" i="13"/>
  <c r="AG81" i="13"/>
  <c r="AF81" i="13"/>
  <c r="AE81" i="13"/>
  <c r="AD81" i="13"/>
  <c r="AC81" i="13"/>
  <c r="X81" i="13"/>
  <c r="U81" i="13"/>
  <c r="R81" i="13"/>
  <c r="AA81" i="13" s="1"/>
  <c r="AW60" i="13"/>
  <c r="AV60" i="13"/>
  <c r="AT60" i="13"/>
  <c r="AS60" i="13"/>
  <c r="AQ60" i="13"/>
  <c r="AP60" i="13"/>
  <c r="AO60" i="13"/>
  <c r="AN60" i="13"/>
  <c r="AM60" i="13"/>
  <c r="AL60" i="13"/>
  <c r="AK60" i="13"/>
  <c r="AI60" i="13"/>
  <c r="AH60" i="13"/>
  <c r="AG60" i="13"/>
  <c r="AF60" i="13"/>
  <c r="AE60" i="13"/>
  <c r="AD60" i="13"/>
  <c r="AC60" i="13"/>
  <c r="X60" i="13"/>
  <c r="U60" i="13"/>
  <c r="R60" i="13"/>
  <c r="AA60" i="13" s="1"/>
  <c r="AW59" i="13"/>
  <c r="AV59" i="13"/>
  <c r="AX59" i="13" s="1"/>
  <c r="AS59" i="13"/>
  <c r="AP59" i="13"/>
  <c r="AO59" i="13"/>
  <c r="AN59" i="13"/>
  <c r="AM59" i="13"/>
  <c r="AL59" i="13"/>
  <c r="AK59" i="13"/>
  <c r="AJ59" i="13"/>
  <c r="AI59" i="13"/>
  <c r="AH59" i="13"/>
  <c r="AG59" i="13"/>
  <c r="AF59" i="13"/>
  <c r="AE59" i="13"/>
  <c r="AD59" i="13"/>
  <c r="AC59" i="13"/>
  <c r="X59" i="13"/>
  <c r="T59" i="13"/>
  <c r="AT59" i="13" s="1"/>
  <c r="Q59" i="13"/>
  <c r="K88" i="23" l="1"/>
  <c r="K52" i="23"/>
  <c r="K76" i="23"/>
  <c r="K100" i="23"/>
  <c r="H52" i="34"/>
  <c r="I52" i="34" s="1"/>
  <c r="H64" i="34"/>
  <c r="I64" i="34" s="1"/>
  <c r="H88" i="34"/>
  <c r="I88" i="34" s="1"/>
  <c r="K88" i="34" s="1"/>
  <c r="J76" i="34"/>
  <c r="L76" i="34" s="1"/>
  <c r="H76" i="34"/>
  <c r="I76" i="34" s="1"/>
  <c r="J64" i="34"/>
  <c r="L64" i="34" s="1"/>
  <c r="J52" i="34"/>
  <c r="L52" i="34" s="1"/>
  <c r="H28" i="34"/>
  <c r="I28" i="34" s="1"/>
  <c r="J28" i="34"/>
  <c r="L28" i="34" s="1"/>
  <c r="J40" i="34"/>
  <c r="L40" i="34" s="1"/>
  <c r="H40" i="34"/>
  <c r="I40" i="34" s="1"/>
  <c r="J100" i="34"/>
  <c r="L100" i="34" s="1"/>
  <c r="J88" i="34"/>
  <c r="L88" i="34" s="1"/>
  <c r="H100" i="34"/>
  <c r="I100" i="34" s="1"/>
  <c r="K64" i="23"/>
  <c r="I28" i="23"/>
  <c r="AU84" i="13"/>
  <c r="AX89" i="13"/>
  <c r="AU98" i="13"/>
  <c r="AX99" i="13"/>
  <c r="AX86" i="13"/>
  <c r="AY88" i="13"/>
  <c r="BF88" i="13" s="1"/>
  <c r="AY99" i="13"/>
  <c r="BF99" i="13" s="1"/>
  <c r="AX90" i="13"/>
  <c r="AU92" i="13"/>
  <c r="AX97" i="13"/>
  <c r="AU60" i="13"/>
  <c r="AY85" i="13"/>
  <c r="BF85" i="13" s="1"/>
  <c r="AY96" i="13"/>
  <c r="BF96" i="13" s="1"/>
  <c r="AZ82" i="13"/>
  <c r="BG82" i="13" s="1"/>
  <c r="AU90" i="13"/>
  <c r="AX96" i="13"/>
  <c r="AY97" i="13"/>
  <c r="BF97" i="13" s="1"/>
  <c r="AY83" i="13"/>
  <c r="BF83" i="13" s="1"/>
  <c r="AZ86" i="13"/>
  <c r="BG86" i="13" s="1"/>
  <c r="AZ83" i="13"/>
  <c r="BG83" i="13" s="1"/>
  <c r="AY94" i="13"/>
  <c r="BF94" i="13" s="1"/>
  <c r="AZ97" i="13"/>
  <c r="BA97" i="13" s="1"/>
  <c r="AZ89" i="13"/>
  <c r="BG89" i="13" s="1"/>
  <c r="AZ96" i="13"/>
  <c r="BG96" i="13" s="1"/>
  <c r="AR81" i="13"/>
  <c r="AY81" i="13"/>
  <c r="AX82" i="13"/>
  <c r="BE82" i="13" s="1"/>
  <c r="AR92" i="13"/>
  <c r="AY92" i="13"/>
  <c r="AX93" i="13"/>
  <c r="AU96" i="13"/>
  <c r="AZ99" i="13"/>
  <c r="BG99" i="13" s="1"/>
  <c r="AZ81" i="13"/>
  <c r="BG81" i="13" s="1"/>
  <c r="AZ88" i="13"/>
  <c r="BG88" i="13" s="1"/>
  <c r="AR95" i="13"/>
  <c r="AY95" i="13"/>
  <c r="AZ93" i="13"/>
  <c r="BG93" i="13" s="1"/>
  <c r="AZ85" i="13"/>
  <c r="BG85" i="13" s="1"/>
  <c r="AA100" i="13"/>
  <c r="AZ92" i="13"/>
  <c r="BG92" i="13" s="1"/>
  <c r="AY84" i="13"/>
  <c r="AZ84" i="13"/>
  <c r="BG84" i="13" s="1"/>
  <c r="AU88" i="13"/>
  <c r="AZ95" i="13"/>
  <c r="BG95" i="13" s="1"/>
  <c r="BC60" i="13"/>
  <c r="AY60" i="13"/>
  <c r="AY91" i="13"/>
  <c r="AR98" i="13"/>
  <c r="AY98" i="13"/>
  <c r="BC59" i="13"/>
  <c r="AY59" i="13"/>
  <c r="AR89" i="13"/>
  <c r="AY89" i="13"/>
  <c r="AZ60" i="13"/>
  <c r="BG60" i="13" s="1"/>
  <c r="AR87" i="13"/>
  <c r="AY87" i="13"/>
  <c r="AX88" i="13"/>
  <c r="AZ91" i="13"/>
  <c r="BG91" i="13" s="1"/>
  <c r="AZ98" i="13"/>
  <c r="BG98" i="13" s="1"/>
  <c r="AZ87" i="13"/>
  <c r="BG87" i="13" s="1"/>
  <c r="BA83" i="13"/>
  <c r="BF90" i="13"/>
  <c r="AZ94" i="13"/>
  <c r="BG94" i="13" s="1"/>
  <c r="AQ59" i="13"/>
  <c r="Z59" i="13"/>
  <c r="AY86" i="13"/>
  <c r="AZ90" i="13"/>
  <c r="BG90" i="13" s="1"/>
  <c r="AR82" i="13"/>
  <c r="AY82" i="13"/>
  <c r="AX83" i="13"/>
  <c r="AY93" i="13"/>
  <c r="AU97" i="13"/>
  <c r="BC83" i="13"/>
  <c r="BC91" i="13"/>
  <c r="AU83" i="13"/>
  <c r="AX91" i="13"/>
  <c r="AU94" i="13"/>
  <c r="AR90" i="13"/>
  <c r="BC97" i="13"/>
  <c r="AU59" i="13"/>
  <c r="AU85" i="13"/>
  <c r="AU81" i="13"/>
  <c r="AR84" i="13"/>
  <c r="AX85" i="13"/>
  <c r="AU93" i="13"/>
  <c r="AR83" i="13"/>
  <c r="AR93" i="13"/>
  <c r="BC85" i="13"/>
  <c r="AR97" i="13"/>
  <c r="BC84" i="13"/>
  <c r="AU91" i="13"/>
  <c r="BC92" i="13"/>
  <c r="BC99" i="13"/>
  <c r="BC98" i="13"/>
  <c r="BC88" i="13"/>
  <c r="AX94" i="13"/>
  <c r="AU99" i="13"/>
  <c r="BC81" i="13"/>
  <c r="AR86" i="13"/>
  <c r="BC86" i="13"/>
  <c r="AX60" i="13"/>
  <c r="AU87" i="13"/>
  <c r="BE87" i="13" s="1"/>
  <c r="BC94" i="13"/>
  <c r="BC95" i="13"/>
  <c r="R59" i="13"/>
  <c r="AA59" i="13" s="1"/>
  <c r="AR60" i="13"/>
  <c r="AX95" i="13"/>
  <c r="BE95" i="13" s="1"/>
  <c r="BC96" i="13"/>
  <c r="AR88" i="13"/>
  <c r="AX92" i="13"/>
  <c r="BC93" i="13"/>
  <c r="AX84" i="13"/>
  <c r="AR94" i="13"/>
  <c r="AX98" i="13"/>
  <c r="AX81" i="13"/>
  <c r="AU86" i="13"/>
  <c r="AR85" i="13"/>
  <c r="BC90" i="13"/>
  <c r="AR99" i="13"/>
  <c r="AU89" i="13"/>
  <c r="U59" i="13"/>
  <c r="BC82" i="13"/>
  <c r="AR91" i="13"/>
  <c r="BC87" i="13"/>
  <c r="AR96" i="13"/>
  <c r="BC89" i="13"/>
  <c r="AG11" i="13"/>
  <c r="AH11" i="13"/>
  <c r="AJ11" i="13"/>
  <c r="AK11" i="13"/>
  <c r="AL11" i="13"/>
  <c r="AM11" i="13"/>
  <c r="AN11" i="13"/>
  <c r="AO11" i="13"/>
  <c r="AP11" i="13"/>
  <c r="AQ11" i="13"/>
  <c r="AS11" i="13"/>
  <c r="AT11" i="13"/>
  <c r="AV11" i="13"/>
  <c r="AW11" i="13"/>
  <c r="AG12" i="13"/>
  <c r="AH12" i="13"/>
  <c r="AI12" i="13"/>
  <c r="AJ12" i="13"/>
  <c r="AK12" i="13"/>
  <c r="AL12" i="13"/>
  <c r="AM12" i="13"/>
  <c r="AN12" i="13"/>
  <c r="AO12" i="13"/>
  <c r="AP12" i="13"/>
  <c r="AQ12" i="13"/>
  <c r="AS12" i="13"/>
  <c r="AT12" i="13"/>
  <c r="AV12" i="13"/>
  <c r="AW12" i="13"/>
  <c r="AG13" i="13"/>
  <c r="AH13" i="13"/>
  <c r="AI13" i="13"/>
  <c r="AJ13" i="13"/>
  <c r="AK13" i="13"/>
  <c r="AL13" i="13"/>
  <c r="AM13" i="13"/>
  <c r="AN13" i="13"/>
  <c r="AO13" i="13"/>
  <c r="AP13" i="13"/>
  <c r="AQ13" i="13"/>
  <c r="AS13" i="13"/>
  <c r="AT13" i="13"/>
  <c r="AV13" i="13"/>
  <c r="AW13" i="13"/>
  <c r="AG14" i="13"/>
  <c r="AH14" i="13"/>
  <c r="AI14" i="13"/>
  <c r="AJ14" i="13"/>
  <c r="AK14" i="13"/>
  <c r="AL14" i="13"/>
  <c r="AM14" i="13"/>
  <c r="AN14" i="13"/>
  <c r="AO14" i="13"/>
  <c r="AP14" i="13"/>
  <c r="AQ14" i="13"/>
  <c r="AS14" i="13"/>
  <c r="AT14" i="13"/>
  <c r="AV14" i="13"/>
  <c r="AW14" i="13"/>
  <c r="AG15" i="13"/>
  <c r="AH15" i="13"/>
  <c r="AI15" i="13"/>
  <c r="AJ15" i="13"/>
  <c r="AK15" i="13"/>
  <c r="AL15" i="13"/>
  <c r="AM15" i="13"/>
  <c r="AN15" i="13"/>
  <c r="AO15" i="13"/>
  <c r="AP15" i="13"/>
  <c r="AQ15" i="13"/>
  <c r="AS15" i="13"/>
  <c r="AT15" i="13"/>
  <c r="AV15" i="13"/>
  <c r="AW15" i="13"/>
  <c r="AG36" i="13"/>
  <c r="AH36" i="13"/>
  <c r="AI36" i="13"/>
  <c r="AJ36" i="13"/>
  <c r="AK36" i="13"/>
  <c r="AL36" i="13"/>
  <c r="AM36" i="13"/>
  <c r="AN36" i="13"/>
  <c r="AO36" i="13"/>
  <c r="AP36" i="13"/>
  <c r="AQ36" i="13"/>
  <c r="AS36" i="13"/>
  <c r="AT36" i="13"/>
  <c r="AV36" i="13"/>
  <c r="AW36" i="13"/>
  <c r="AG37" i="13"/>
  <c r="AH37" i="13"/>
  <c r="AI37" i="13"/>
  <c r="AJ37" i="13"/>
  <c r="AK37" i="13"/>
  <c r="AL37" i="13"/>
  <c r="AM37" i="13"/>
  <c r="AN37" i="13"/>
  <c r="AO37" i="13"/>
  <c r="AP37" i="13"/>
  <c r="AQ37" i="13"/>
  <c r="AS37" i="13"/>
  <c r="AT37" i="13"/>
  <c r="AV37" i="13"/>
  <c r="AW37" i="13"/>
  <c r="AG38" i="13"/>
  <c r="AH38" i="13"/>
  <c r="AI38" i="13"/>
  <c r="AJ38" i="13"/>
  <c r="AK38" i="13"/>
  <c r="AL38" i="13"/>
  <c r="AM38" i="13"/>
  <c r="AN38" i="13"/>
  <c r="AO38" i="13"/>
  <c r="AP38" i="13"/>
  <c r="AQ38" i="13"/>
  <c r="AS38" i="13"/>
  <c r="AT38" i="13"/>
  <c r="AV38" i="13"/>
  <c r="AW38" i="13"/>
  <c r="AG39" i="13"/>
  <c r="AH39" i="13"/>
  <c r="AI39" i="13"/>
  <c r="AJ39" i="13"/>
  <c r="AK39" i="13"/>
  <c r="AL39" i="13"/>
  <c r="AM39" i="13"/>
  <c r="AN39" i="13"/>
  <c r="AO39" i="13"/>
  <c r="AP39" i="13"/>
  <c r="AQ39" i="13"/>
  <c r="AS39" i="13"/>
  <c r="AT39" i="13"/>
  <c r="AV39" i="13"/>
  <c r="AW39" i="13"/>
  <c r="AG40" i="13"/>
  <c r="AH40" i="13"/>
  <c r="AI40" i="13"/>
  <c r="AJ40" i="13"/>
  <c r="AK40" i="13"/>
  <c r="AL40" i="13"/>
  <c r="AM40" i="13"/>
  <c r="AN40" i="13"/>
  <c r="AO40" i="13"/>
  <c r="AP40" i="13"/>
  <c r="AQ40" i="13"/>
  <c r="AS40" i="13"/>
  <c r="AT40" i="13"/>
  <c r="AV40" i="13"/>
  <c r="AW40" i="13"/>
  <c r="AG41" i="13"/>
  <c r="AH41" i="13"/>
  <c r="AI41" i="13"/>
  <c r="AJ41" i="13"/>
  <c r="AK41" i="13"/>
  <c r="AL41" i="13"/>
  <c r="AM41" i="13"/>
  <c r="AN41" i="13"/>
  <c r="AO41" i="13"/>
  <c r="AP41" i="13"/>
  <c r="AQ41" i="13"/>
  <c r="AS41" i="13"/>
  <c r="AT41" i="13"/>
  <c r="AV41" i="13"/>
  <c r="AW41" i="13"/>
  <c r="AG42" i="13"/>
  <c r="AH42" i="13"/>
  <c r="AI42" i="13"/>
  <c r="AJ42" i="13"/>
  <c r="AK42" i="13"/>
  <c r="AL42" i="13"/>
  <c r="AM42" i="13"/>
  <c r="AN42" i="13"/>
  <c r="AO42" i="13"/>
  <c r="AP42" i="13"/>
  <c r="AQ42" i="13"/>
  <c r="AS42" i="13"/>
  <c r="AT42" i="13"/>
  <c r="AV42" i="13"/>
  <c r="AW42" i="13"/>
  <c r="AG43" i="13"/>
  <c r="AH43" i="13"/>
  <c r="AI43" i="13"/>
  <c r="AJ43" i="13"/>
  <c r="AK43" i="13"/>
  <c r="AL43" i="13"/>
  <c r="AM43" i="13"/>
  <c r="AN43" i="13"/>
  <c r="AO43" i="13"/>
  <c r="AP43" i="13"/>
  <c r="AY43" i="13" s="1"/>
  <c r="AQ43" i="13"/>
  <c r="AS43" i="13"/>
  <c r="AT43" i="13"/>
  <c r="AV43" i="13"/>
  <c r="AW43" i="13"/>
  <c r="AG44" i="13"/>
  <c r="AH44" i="13"/>
  <c r="AI44" i="13"/>
  <c r="AJ44" i="13"/>
  <c r="AK44" i="13"/>
  <c r="AL44" i="13"/>
  <c r="AM44" i="13"/>
  <c r="AN44" i="13"/>
  <c r="AO44" i="13"/>
  <c r="AP44" i="13"/>
  <c r="AY44" i="13" s="1"/>
  <c r="AQ44" i="13"/>
  <c r="AS44" i="13"/>
  <c r="AT44" i="13"/>
  <c r="AV44" i="13"/>
  <c r="AW44" i="13"/>
  <c r="AG45" i="13"/>
  <c r="AH45" i="13"/>
  <c r="AI45" i="13"/>
  <c r="AJ45" i="13"/>
  <c r="AK45" i="13"/>
  <c r="AL45" i="13"/>
  <c r="AM45" i="13"/>
  <c r="AN45" i="13"/>
  <c r="AO45" i="13"/>
  <c r="AP45" i="13"/>
  <c r="AY45" i="13" s="1"/>
  <c r="AQ45" i="13"/>
  <c r="AS45" i="13"/>
  <c r="AT45" i="13"/>
  <c r="AV45" i="13"/>
  <c r="AW45" i="13"/>
  <c r="AG46" i="13"/>
  <c r="AH46" i="13"/>
  <c r="AI46" i="13"/>
  <c r="AJ46" i="13"/>
  <c r="AK46" i="13"/>
  <c r="AL46" i="13"/>
  <c r="AM46" i="13"/>
  <c r="AN46" i="13"/>
  <c r="AO46" i="13"/>
  <c r="AP46" i="13"/>
  <c r="AQ46" i="13"/>
  <c r="AS46" i="13"/>
  <c r="AT46" i="13"/>
  <c r="AV46" i="13"/>
  <c r="AW46" i="13"/>
  <c r="AG47" i="13"/>
  <c r="AH47" i="13"/>
  <c r="AI47" i="13"/>
  <c r="AJ47" i="13"/>
  <c r="AK47" i="13"/>
  <c r="AL47" i="13"/>
  <c r="AM47" i="13"/>
  <c r="AN47" i="13"/>
  <c r="AO47" i="13"/>
  <c r="AP47" i="13"/>
  <c r="AQ47" i="13"/>
  <c r="AS47" i="13"/>
  <c r="AT47" i="13"/>
  <c r="AV47" i="13"/>
  <c r="AW47" i="13"/>
  <c r="AG48" i="13"/>
  <c r="AH48" i="13"/>
  <c r="AI48" i="13"/>
  <c r="AJ48" i="13"/>
  <c r="AK48" i="13"/>
  <c r="AL48" i="13"/>
  <c r="AM48" i="13"/>
  <c r="AN48" i="13"/>
  <c r="AO48" i="13"/>
  <c r="AP48" i="13"/>
  <c r="AQ48" i="13"/>
  <c r="AS48" i="13"/>
  <c r="AT48" i="13"/>
  <c r="AV48" i="13"/>
  <c r="AW48" i="13"/>
  <c r="AG49" i="13"/>
  <c r="AH49" i="13"/>
  <c r="AI49" i="13"/>
  <c r="AJ49" i="13"/>
  <c r="AK49" i="13"/>
  <c r="AL49" i="13"/>
  <c r="AM49" i="13"/>
  <c r="AN49" i="13"/>
  <c r="AO49" i="13"/>
  <c r="AP49" i="13"/>
  <c r="AQ49" i="13"/>
  <c r="AS49" i="13"/>
  <c r="AT49" i="13"/>
  <c r="AV49" i="13"/>
  <c r="AW49" i="13"/>
  <c r="AG50" i="13"/>
  <c r="AH50" i="13"/>
  <c r="AI50" i="13"/>
  <c r="AJ50" i="13"/>
  <c r="AK50" i="13"/>
  <c r="AL50" i="13"/>
  <c r="AM50" i="13"/>
  <c r="AN50" i="13"/>
  <c r="AO50" i="13"/>
  <c r="AP50" i="13"/>
  <c r="AQ50" i="13"/>
  <c r="AS50" i="13"/>
  <c r="AT50" i="13"/>
  <c r="AV50" i="13"/>
  <c r="AW50" i="13"/>
  <c r="AF10" i="13"/>
  <c r="AG10" i="13"/>
  <c r="AH10" i="13"/>
  <c r="AI10" i="13"/>
  <c r="AJ10" i="13"/>
  <c r="AK10" i="13"/>
  <c r="AL10" i="13"/>
  <c r="AM10" i="13"/>
  <c r="AN10" i="13"/>
  <c r="AO10" i="13"/>
  <c r="AP10" i="13"/>
  <c r="AS10" i="13"/>
  <c r="AV10" i="13"/>
  <c r="AC10" i="13"/>
  <c r="AD10" i="13"/>
  <c r="AE10" i="13"/>
  <c r="AC11" i="13"/>
  <c r="AD11" i="13"/>
  <c r="AE11" i="13"/>
  <c r="AC12" i="13"/>
  <c r="AD12" i="13"/>
  <c r="AE12" i="13"/>
  <c r="AF12" i="13"/>
  <c r="AC13" i="13"/>
  <c r="AD13" i="13"/>
  <c r="AE13" i="13"/>
  <c r="AF13" i="13"/>
  <c r="AC14" i="13"/>
  <c r="AD14" i="13"/>
  <c r="AE14" i="13"/>
  <c r="AF14" i="13"/>
  <c r="AC15" i="13"/>
  <c r="AD15" i="13"/>
  <c r="AE15" i="13"/>
  <c r="AF15" i="13"/>
  <c r="AC36" i="13"/>
  <c r="AD36" i="13"/>
  <c r="AE36" i="13"/>
  <c r="AF36" i="13"/>
  <c r="AC37" i="13"/>
  <c r="AD37" i="13"/>
  <c r="AE37" i="13"/>
  <c r="AF37" i="13"/>
  <c r="AC38" i="13"/>
  <c r="AD38" i="13"/>
  <c r="AE38" i="13"/>
  <c r="AF38" i="13"/>
  <c r="AC39" i="13"/>
  <c r="AD39" i="13"/>
  <c r="AE39" i="13"/>
  <c r="AF39" i="13"/>
  <c r="AC40" i="13"/>
  <c r="AD40" i="13"/>
  <c r="AE40" i="13"/>
  <c r="AF40" i="13"/>
  <c r="AC41" i="13"/>
  <c r="AD41" i="13"/>
  <c r="AE41" i="13"/>
  <c r="AF41" i="13"/>
  <c r="AC42" i="13"/>
  <c r="AD42" i="13"/>
  <c r="AE42" i="13"/>
  <c r="AF42" i="13"/>
  <c r="AC43" i="13"/>
  <c r="AD43" i="13"/>
  <c r="AE43" i="13"/>
  <c r="AF43" i="13"/>
  <c r="AC44" i="13"/>
  <c r="AD44" i="13"/>
  <c r="AE44" i="13"/>
  <c r="AF44" i="13"/>
  <c r="AC45" i="13"/>
  <c r="AD45" i="13"/>
  <c r="AE45" i="13"/>
  <c r="AF45" i="13"/>
  <c r="AC46" i="13"/>
  <c r="AD46" i="13"/>
  <c r="AE46" i="13"/>
  <c r="AF46" i="13"/>
  <c r="AC47" i="13"/>
  <c r="AD47" i="13"/>
  <c r="AE47" i="13"/>
  <c r="AF47" i="13"/>
  <c r="AC48" i="13"/>
  <c r="AD48" i="13"/>
  <c r="AE48" i="13"/>
  <c r="AF48" i="13"/>
  <c r="AC49" i="13"/>
  <c r="AD49" i="13"/>
  <c r="AE49" i="13"/>
  <c r="AF49" i="13"/>
  <c r="AC50" i="13"/>
  <c r="AD50" i="13"/>
  <c r="AE50" i="13"/>
  <c r="AF50" i="13"/>
  <c r="X13" i="13"/>
  <c r="X14" i="13"/>
  <c r="X15" i="13"/>
  <c r="X36" i="13"/>
  <c r="X37" i="13"/>
  <c r="X38" i="13"/>
  <c r="X39" i="13"/>
  <c r="X40" i="13"/>
  <c r="X41" i="13"/>
  <c r="X42" i="13"/>
  <c r="X43" i="13"/>
  <c r="X44" i="13"/>
  <c r="X45" i="13"/>
  <c r="X46" i="13"/>
  <c r="X47" i="13"/>
  <c r="X48" i="13"/>
  <c r="X49" i="13"/>
  <c r="X50" i="13"/>
  <c r="X12" i="13"/>
  <c r="X11" i="13"/>
  <c r="U50" i="13"/>
  <c r="U13" i="13"/>
  <c r="U14" i="13"/>
  <c r="U15" i="13"/>
  <c r="U36" i="13"/>
  <c r="U37" i="13"/>
  <c r="U38" i="13"/>
  <c r="U39" i="13"/>
  <c r="U40" i="13"/>
  <c r="U41" i="13"/>
  <c r="U42" i="13"/>
  <c r="U43" i="13"/>
  <c r="U44" i="13"/>
  <c r="U45" i="13"/>
  <c r="U46" i="13"/>
  <c r="U47" i="13"/>
  <c r="U48" i="13"/>
  <c r="U49" i="13"/>
  <c r="U12" i="13"/>
  <c r="U11" i="13"/>
  <c r="K76" i="34" l="1"/>
  <c r="K100" i="34"/>
  <c r="K28" i="34"/>
  <c r="K52" i="34"/>
  <c r="K40" i="34"/>
  <c r="K64" i="34"/>
  <c r="K28" i="23"/>
  <c r="BC11" i="13"/>
  <c r="BE92" i="13"/>
  <c r="BE90" i="13"/>
  <c r="BH96" i="13"/>
  <c r="AZ59" i="13"/>
  <c r="BG59" i="13" s="1"/>
  <c r="BE89" i="13"/>
  <c r="BC10" i="13"/>
  <c r="BG97" i="13"/>
  <c r="BH97" i="13" s="1"/>
  <c r="AZ40" i="13"/>
  <c r="BG40" i="13" s="1"/>
  <c r="AY50" i="13"/>
  <c r="BA50" i="13" s="1"/>
  <c r="AY36" i="13"/>
  <c r="BA36" i="13" s="1"/>
  <c r="BH83" i="13"/>
  <c r="AZ46" i="13"/>
  <c r="BG46" i="13" s="1"/>
  <c r="BA99" i="13"/>
  <c r="AY46" i="13"/>
  <c r="BF46" i="13" s="1"/>
  <c r="AU43" i="13"/>
  <c r="AY12" i="13"/>
  <c r="BF12" i="13" s="1"/>
  <c r="BH94" i="13"/>
  <c r="AY42" i="13"/>
  <c r="BF42" i="13" s="1"/>
  <c r="AZ41" i="13"/>
  <c r="BG41" i="13" s="1"/>
  <c r="AU39" i="13"/>
  <c r="AX37" i="13"/>
  <c r="AY41" i="13"/>
  <c r="BF41" i="13" s="1"/>
  <c r="BA96" i="13"/>
  <c r="AZ50" i="13"/>
  <c r="BG50" i="13" s="1"/>
  <c r="AY37" i="13"/>
  <c r="AZ36" i="13"/>
  <c r="BG36" i="13" s="1"/>
  <c r="AZ42" i="13"/>
  <c r="BG42" i="13" s="1"/>
  <c r="AY40" i="13"/>
  <c r="AZ39" i="13"/>
  <c r="BG39" i="13" s="1"/>
  <c r="AR59" i="13"/>
  <c r="BE59" i="13" s="1"/>
  <c r="BA93" i="13"/>
  <c r="BF93" i="13"/>
  <c r="BH90" i="13"/>
  <c r="BF92" i="13"/>
  <c r="BH92" i="13" s="1"/>
  <c r="BA92" i="13"/>
  <c r="AY39" i="13"/>
  <c r="AZ38" i="13"/>
  <c r="BG38" i="13" s="1"/>
  <c r="BE98" i="13"/>
  <c r="BE97" i="13"/>
  <c r="BA90" i="13"/>
  <c r="BA60" i="13"/>
  <c r="BF60" i="13"/>
  <c r="BH60" i="13" s="1"/>
  <c r="AY10" i="13"/>
  <c r="AY38" i="13"/>
  <c r="AZ37" i="13"/>
  <c r="BG37" i="13" s="1"/>
  <c r="BA87" i="13"/>
  <c r="BF87" i="13"/>
  <c r="BH87" i="13" s="1"/>
  <c r="BA95" i="13"/>
  <c r="BF95" i="13"/>
  <c r="BH95" i="13" s="1"/>
  <c r="BF37" i="13"/>
  <c r="BA82" i="13"/>
  <c r="BF82" i="13"/>
  <c r="BA81" i="13"/>
  <c r="BF81" i="13"/>
  <c r="BH81" i="13" s="1"/>
  <c r="BF43" i="13"/>
  <c r="AZ49" i="13"/>
  <c r="AZ15" i="13"/>
  <c r="BG15" i="13" s="1"/>
  <c r="AY49" i="13"/>
  <c r="BF49" i="13" s="1"/>
  <c r="AZ48" i="13"/>
  <c r="BG48" i="13" s="1"/>
  <c r="AY15" i="13"/>
  <c r="AZ14" i="13"/>
  <c r="BG14" i="13" s="1"/>
  <c r="BE83" i="13"/>
  <c r="BA94" i="13"/>
  <c r="BA89" i="13"/>
  <c r="BF89" i="13"/>
  <c r="AY48" i="13"/>
  <c r="AZ47" i="13"/>
  <c r="BG47" i="13" s="1"/>
  <c r="BC14" i="13"/>
  <c r="AY14" i="13"/>
  <c r="AZ13" i="13"/>
  <c r="BG13" i="13" s="1"/>
  <c r="BA84" i="13"/>
  <c r="BF84" i="13"/>
  <c r="BA91" i="13"/>
  <c r="BF91" i="13"/>
  <c r="BH91" i="13" s="1"/>
  <c r="AY47" i="13"/>
  <c r="AY13" i="13"/>
  <c r="AZ12" i="13"/>
  <c r="BG12" i="13" s="1"/>
  <c r="BF59" i="13"/>
  <c r="BA59" i="13"/>
  <c r="BA46" i="13"/>
  <c r="AZ45" i="13"/>
  <c r="BG45" i="13" s="1"/>
  <c r="BF45" i="13"/>
  <c r="AZ44" i="13"/>
  <c r="BG44" i="13" s="1"/>
  <c r="BA86" i="13"/>
  <c r="BF86" i="13"/>
  <c r="BH85" i="13"/>
  <c r="BH88" i="13"/>
  <c r="BF44" i="13"/>
  <c r="AZ43" i="13"/>
  <c r="BG43" i="13" s="1"/>
  <c r="BA85" i="13"/>
  <c r="BA98" i="13"/>
  <c r="BF98" i="13"/>
  <c r="BH98" i="13" s="1"/>
  <c r="BA88" i="13"/>
  <c r="BH99" i="13"/>
  <c r="AZ11" i="13"/>
  <c r="BG11" i="13" s="1"/>
  <c r="AY11" i="13"/>
  <c r="BF11" i="13" s="1"/>
  <c r="BE93" i="13"/>
  <c r="BE86" i="13"/>
  <c r="AR40" i="13"/>
  <c r="BC50" i="13"/>
  <c r="BC37" i="13"/>
  <c r="AU38" i="13"/>
  <c r="BC36" i="13"/>
  <c r="BC44" i="13"/>
  <c r="BC12" i="13"/>
  <c r="BC45" i="13"/>
  <c r="BC43" i="13"/>
  <c r="BC42" i="13"/>
  <c r="BC41" i="13"/>
  <c r="BC40" i="13"/>
  <c r="BE81" i="13"/>
  <c r="BE84" i="13"/>
  <c r="BC39" i="13"/>
  <c r="BC38" i="13"/>
  <c r="AU50" i="13"/>
  <c r="AR38" i="13"/>
  <c r="AU36" i="13"/>
  <c r="BC49" i="13"/>
  <c r="BC15" i="13"/>
  <c r="BC48" i="13"/>
  <c r="BC47" i="13"/>
  <c r="BC13" i="13"/>
  <c r="BC46" i="13"/>
  <c r="BE96" i="13"/>
  <c r="BE88" i="13"/>
  <c r="BE85" i="13"/>
  <c r="BE91" i="13"/>
  <c r="BE94" i="13"/>
  <c r="BE60" i="13"/>
  <c r="BG100" i="13"/>
  <c r="BE99" i="13"/>
  <c r="AU46" i="13"/>
  <c r="AX13" i="13"/>
  <c r="AR11" i="13"/>
  <c r="AX47" i="13"/>
  <c r="AR37" i="13"/>
  <c r="AR50" i="13"/>
  <c r="AU48" i="13"/>
  <c r="AU47" i="13"/>
  <c r="AX46" i="13"/>
  <c r="AR36" i="13"/>
  <c r="AU14" i="13"/>
  <c r="AX12" i="13"/>
  <c r="AU45" i="13"/>
  <c r="AX49" i="13"/>
  <c r="AX15" i="13"/>
  <c r="AX14" i="13"/>
  <c r="AU44" i="13"/>
  <c r="AR12" i="13"/>
  <c r="AR44" i="13"/>
  <c r="AX40" i="13"/>
  <c r="AU40" i="13"/>
  <c r="AX39" i="13"/>
  <c r="AU13" i="13"/>
  <c r="AU42" i="13"/>
  <c r="AU41" i="13"/>
  <c r="AX50" i="13"/>
  <c r="AR39" i="13"/>
  <c r="AU37" i="13"/>
  <c r="AX36" i="13"/>
  <c r="AU49" i="13"/>
  <c r="AX48" i="13"/>
  <c r="AU15" i="13"/>
  <c r="AX38" i="13"/>
  <c r="AX11" i="13"/>
  <c r="AR48" i="13"/>
  <c r="AX44" i="13"/>
  <c r="AU12" i="13"/>
  <c r="AR47" i="13"/>
  <c r="AX43" i="13"/>
  <c r="AR13" i="13"/>
  <c r="AU11" i="13"/>
  <c r="AR46" i="13"/>
  <c r="AX42" i="13"/>
  <c r="AR49" i="13"/>
  <c r="AX45" i="13"/>
  <c r="AR15" i="13"/>
  <c r="AR14" i="13"/>
  <c r="AR45" i="13"/>
  <c r="AX41" i="13"/>
  <c r="AR43" i="13"/>
  <c r="AR42" i="13"/>
  <c r="AR41" i="13"/>
  <c r="BF50" i="13" l="1"/>
  <c r="BH44" i="13"/>
  <c r="BA43" i="13"/>
  <c r="BL100" i="13"/>
  <c r="BH43" i="13"/>
  <c r="BH37" i="13"/>
  <c r="BA37" i="13"/>
  <c r="BF36" i="13"/>
  <c r="BH41" i="13"/>
  <c r="BH42" i="13"/>
  <c r="BH46" i="13"/>
  <c r="BA12" i="13"/>
  <c r="BH12" i="13"/>
  <c r="BA42" i="13"/>
  <c r="BA41" i="13"/>
  <c r="BH50" i="13"/>
  <c r="BA44" i="13"/>
  <c r="BF15" i="13"/>
  <c r="BA15" i="13"/>
  <c r="BH93" i="13"/>
  <c r="BH82" i="13"/>
  <c r="BH100" i="13" s="1"/>
  <c r="BF14" i="13"/>
  <c r="BA14" i="13"/>
  <c r="BF10" i="13"/>
  <c r="BH84" i="13"/>
  <c r="BH86" i="13"/>
  <c r="BH59" i="13"/>
  <c r="BF40" i="13"/>
  <c r="BA40" i="13"/>
  <c r="BF48" i="13"/>
  <c r="BA48" i="13"/>
  <c r="BF39" i="13"/>
  <c r="BA39" i="13"/>
  <c r="BF13" i="13"/>
  <c r="BA13" i="13"/>
  <c r="BF100" i="13"/>
  <c r="BA45" i="13"/>
  <c r="BA47" i="13"/>
  <c r="BF47" i="13"/>
  <c r="BH89" i="13"/>
  <c r="BA49" i="13"/>
  <c r="BG49" i="13"/>
  <c r="BL51" i="13" s="1"/>
  <c r="D4" i="34" s="1"/>
  <c r="BH45" i="13"/>
  <c r="BF38" i="13"/>
  <c r="BA38" i="13"/>
  <c r="BA11" i="13"/>
  <c r="BE40" i="13"/>
  <c r="BE42" i="13"/>
  <c r="BE43" i="13"/>
  <c r="BE50" i="13"/>
  <c r="BE48" i="13"/>
  <c r="BE45" i="13"/>
  <c r="BE38" i="13"/>
  <c r="BE15" i="13"/>
  <c r="BE49" i="13"/>
  <c r="BE12" i="13"/>
  <c r="BE14" i="13"/>
  <c r="BE44" i="13"/>
  <c r="BE37" i="13"/>
  <c r="BE46" i="13"/>
  <c r="BE39" i="13"/>
  <c r="BE13" i="13"/>
  <c r="BE41" i="13"/>
  <c r="BE47" i="13"/>
  <c r="BE36" i="13"/>
  <c r="BE11" i="13"/>
  <c r="T10" i="13"/>
  <c r="Q10" i="13"/>
  <c r="BH36" i="13" l="1"/>
  <c r="BK100" i="13"/>
  <c r="BF51" i="13"/>
  <c r="BH39" i="13"/>
  <c r="BH49" i="13"/>
  <c r="BH48" i="13"/>
  <c r="BH40" i="13"/>
  <c r="BM100" i="13"/>
  <c r="BH14" i="13"/>
  <c r="BG51" i="13"/>
  <c r="BH47" i="13"/>
  <c r="BH15" i="13"/>
  <c r="BH13" i="13"/>
  <c r="BH38" i="13"/>
  <c r="BH11" i="13"/>
  <c r="Z10" i="13"/>
  <c r="R10" i="13"/>
  <c r="AA10" i="13" s="1"/>
  <c r="AQ10" i="13"/>
  <c r="AZ10" i="13" s="1"/>
  <c r="U10" i="13"/>
  <c r="AT10" i="13"/>
  <c r="AU10" i="13" s="1"/>
  <c r="AW10" i="13"/>
  <c r="BH51" i="13" l="1"/>
  <c r="BK51" i="13"/>
  <c r="BG10" i="13"/>
  <c r="BA10" i="13"/>
  <c r="BM51" i="13"/>
  <c r="AR10" i="13"/>
  <c r="AX10" i="13"/>
  <c r="BE10" i="13" s="1"/>
  <c r="AB10" i="1"/>
  <c r="AB11" i="1"/>
  <c r="AB12" i="1"/>
  <c r="AB18" i="1"/>
  <c r="AB19" i="1"/>
  <c r="AB20" i="1"/>
  <c r="AB21" i="1"/>
  <c r="AB22" i="1"/>
  <c r="AB53" i="1"/>
  <c r="AB54" i="1"/>
  <c r="AB55" i="1"/>
  <c r="AB56" i="1"/>
  <c r="AB57" i="1"/>
  <c r="AB58" i="1"/>
  <c r="AB59" i="1"/>
  <c r="AB60" i="1"/>
  <c r="AB61" i="1"/>
  <c r="AB62" i="1"/>
  <c r="AB63" i="1"/>
  <c r="AB64" i="1"/>
  <c r="AB65" i="1"/>
  <c r="AB66" i="1"/>
  <c r="AB67" i="1"/>
  <c r="AB68" i="1"/>
  <c r="AB9" i="1"/>
  <c r="AB8" i="1"/>
  <c r="W10" i="1"/>
  <c r="W11" i="1"/>
  <c r="W12" i="1"/>
  <c r="W18" i="1"/>
  <c r="W19" i="1"/>
  <c r="W20" i="1"/>
  <c r="W21" i="1"/>
  <c r="W22" i="1"/>
  <c r="W53" i="1"/>
  <c r="W54" i="1"/>
  <c r="W55" i="1"/>
  <c r="W56" i="1"/>
  <c r="W57" i="1"/>
  <c r="W58" i="1"/>
  <c r="W59" i="1"/>
  <c r="W60" i="1"/>
  <c r="W61" i="1"/>
  <c r="W62" i="1"/>
  <c r="W63" i="1"/>
  <c r="W64" i="1"/>
  <c r="W65" i="1"/>
  <c r="W66" i="1"/>
  <c r="W67" i="1"/>
  <c r="W68" i="1"/>
  <c r="V10" i="1"/>
  <c r="V11" i="1"/>
  <c r="V12" i="1"/>
  <c r="V18" i="1"/>
  <c r="V19" i="1"/>
  <c r="V20" i="1"/>
  <c r="V21" i="1"/>
  <c r="V22" i="1"/>
  <c r="V53" i="1"/>
  <c r="V54" i="1"/>
  <c r="V55" i="1"/>
  <c r="V56" i="1"/>
  <c r="V57" i="1"/>
  <c r="V58" i="1"/>
  <c r="V59" i="1"/>
  <c r="V60" i="1"/>
  <c r="V61" i="1"/>
  <c r="V62" i="1"/>
  <c r="V63" i="1"/>
  <c r="V64" i="1"/>
  <c r="V65" i="1"/>
  <c r="V66" i="1"/>
  <c r="V67" i="1"/>
  <c r="V68" i="1"/>
  <c r="V9" i="1"/>
  <c r="W9" i="1"/>
  <c r="V8" i="1"/>
  <c r="W8" i="1"/>
  <c r="R10" i="1"/>
  <c r="R11" i="1"/>
  <c r="R12" i="1"/>
  <c r="R18" i="1"/>
  <c r="R19" i="1"/>
  <c r="R20" i="1"/>
  <c r="R21" i="1"/>
  <c r="R22" i="1"/>
  <c r="R53" i="1"/>
  <c r="R54" i="1"/>
  <c r="R55" i="1"/>
  <c r="R56" i="1"/>
  <c r="R57" i="1"/>
  <c r="R58" i="1"/>
  <c r="R59" i="1"/>
  <c r="R60" i="1"/>
  <c r="R61" i="1"/>
  <c r="R62" i="1"/>
  <c r="R63" i="1"/>
  <c r="R64" i="1"/>
  <c r="R65" i="1"/>
  <c r="R66" i="1"/>
  <c r="R67" i="1"/>
  <c r="R68" i="1"/>
  <c r="R9" i="1"/>
  <c r="L9" i="1"/>
  <c r="O9" i="1" s="1"/>
  <c r="L10" i="1"/>
  <c r="L11" i="1"/>
  <c r="O11" i="1" s="1"/>
  <c r="L12" i="1"/>
  <c r="O12" i="1" s="1"/>
  <c r="L18" i="1"/>
  <c r="O18" i="1" s="1"/>
  <c r="L19" i="1"/>
  <c r="O19" i="1" s="1"/>
  <c r="L20" i="1"/>
  <c r="O20" i="1" s="1"/>
  <c r="L21" i="1"/>
  <c r="O21" i="1" s="1"/>
  <c r="L22" i="1"/>
  <c r="O22" i="1" s="1"/>
  <c r="L53" i="1"/>
  <c r="O53" i="1" s="1"/>
  <c r="L54" i="1"/>
  <c r="O54" i="1" s="1"/>
  <c r="L55" i="1"/>
  <c r="O55" i="1" s="1"/>
  <c r="L56" i="1"/>
  <c r="O56" i="1" s="1"/>
  <c r="L57" i="1"/>
  <c r="O57" i="1" s="1"/>
  <c r="L58" i="1"/>
  <c r="O58" i="1" s="1"/>
  <c r="L59" i="1"/>
  <c r="O59" i="1" s="1"/>
  <c r="L60" i="1"/>
  <c r="O60" i="1" s="1"/>
  <c r="L61" i="1"/>
  <c r="O61" i="1" s="1"/>
  <c r="L62" i="1"/>
  <c r="O62" i="1" s="1"/>
  <c r="L63" i="1"/>
  <c r="L64" i="1"/>
  <c r="O64" i="1" s="1"/>
  <c r="L65" i="1"/>
  <c r="O65" i="1" s="1"/>
  <c r="L66" i="1"/>
  <c r="O66" i="1" s="1"/>
  <c r="L67" i="1"/>
  <c r="O67" i="1" s="1"/>
  <c r="L68" i="1"/>
  <c r="O68" i="1" s="1"/>
  <c r="L8" i="1"/>
  <c r="O8" i="1" s="1"/>
  <c r="E8" i="32" s="1"/>
  <c r="F8" i="32" l="1"/>
  <c r="J8" i="32"/>
  <c r="BH10" i="13"/>
  <c r="O10" i="1"/>
  <c r="O69" i="1" s="1"/>
  <c r="O63" i="1"/>
  <c r="E34" i="20"/>
  <c r="AD16" i="20"/>
  <c r="K8" i="32" l="1"/>
  <c r="L8" i="32" s="1"/>
  <c r="N8" i="32" s="1"/>
  <c r="O8" i="32"/>
  <c r="I48" i="25"/>
  <c r="I47" i="25"/>
  <c r="I46" i="25"/>
  <c r="I45" i="25"/>
  <c r="I44" i="25"/>
  <c r="I43" i="25"/>
  <c r="I42" i="25"/>
  <c r="I41" i="25"/>
  <c r="I40" i="25"/>
  <c r="I39" i="25"/>
  <c r="I38" i="25"/>
  <c r="I37" i="25"/>
  <c r="I36" i="25"/>
  <c r="I35" i="25"/>
  <c r="I34" i="25"/>
  <c r="I33" i="25"/>
  <c r="I32" i="25"/>
  <c r="I31" i="25"/>
  <c r="I30" i="25"/>
  <c r="W35" i="25" l="1"/>
  <c r="AB35" i="25" s="1"/>
  <c r="N35" i="25"/>
  <c r="W37" i="25"/>
  <c r="AB37" i="25" s="1"/>
  <c r="N37" i="25"/>
  <c r="N39" i="25"/>
  <c r="W39" i="25"/>
  <c r="AB39" i="25" s="1"/>
  <c r="W36" i="25"/>
  <c r="AB36" i="25" s="1"/>
  <c r="N36" i="25"/>
  <c r="W38" i="25"/>
  <c r="AB38" i="25" s="1"/>
  <c r="N38" i="25"/>
  <c r="N40" i="25"/>
  <c r="W40" i="25"/>
  <c r="AB40" i="25" s="1"/>
  <c r="N41" i="25"/>
  <c r="W41" i="25"/>
  <c r="AB41" i="25" s="1"/>
  <c r="N42" i="25"/>
  <c r="W42" i="25"/>
  <c r="AB42" i="25" s="1"/>
  <c r="W43" i="25"/>
  <c r="AB43" i="25" s="1"/>
  <c r="N43" i="25"/>
  <c r="W30" i="25"/>
  <c r="AB30" i="25" s="1"/>
  <c r="N30" i="25"/>
  <c r="I49" i="25"/>
  <c r="W44" i="25"/>
  <c r="AB44" i="25" s="1"/>
  <c r="N44" i="25"/>
  <c r="W31" i="25"/>
  <c r="AB31" i="25" s="1"/>
  <c r="N31" i="25"/>
  <c r="W45" i="25"/>
  <c r="AB45" i="25" s="1"/>
  <c r="N45" i="25"/>
  <c r="W32" i="25"/>
  <c r="AB32" i="25" s="1"/>
  <c r="N32" i="25"/>
  <c r="W46" i="25"/>
  <c r="AB46" i="25" s="1"/>
  <c r="N46" i="25"/>
  <c r="W33" i="25"/>
  <c r="AB33" i="25" s="1"/>
  <c r="N33" i="25"/>
  <c r="N47" i="25"/>
  <c r="W47" i="25"/>
  <c r="AB47" i="25" s="1"/>
  <c r="W34" i="25"/>
  <c r="AB34" i="25" s="1"/>
  <c r="N34" i="25"/>
  <c r="N48" i="25"/>
  <c r="W48" i="25"/>
  <c r="AB48" i="25" s="1"/>
  <c r="AB49" i="25" l="1"/>
  <c r="AE41" i="25"/>
  <c r="AG41" i="25" s="1"/>
  <c r="AH41" i="25"/>
  <c r="AE45" i="25"/>
  <c r="AG45" i="25" s="1"/>
  <c r="AE38" i="25"/>
  <c r="AG38" i="25" s="1"/>
  <c r="AE31" i="25"/>
  <c r="AG31" i="25" s="1"/>
  <c r="AE44" i="25"/>
  <c r="AG44" i="25" s="1"/>
  <c r="AE39" i="25"/>
  <c r="AG39" i="25" s="1"/>
  <c r="AE34" i="25"/>
  <c r="AG34" i="25" s="1"/>
  <c r="AE33" i="25"/>
  <c r="AG33" i="25" s="1"/>
  <c r="AE37" i="25"/>
  <c r="AG37" i="25" s="1"/>
  <c r="AE48" i="25"/>
  <c r="AG48" i="25" s="1"/>
  <c r="AE36" i="25"/>
  <c r="AG36" i="25" s="1"/>
  <c r="AE40" i="25"/>
  <c r="AG40" i="25" s="1"/>
  <c r="AE47" i="25"/>
  <c r="AG47" i="25" s="1"/>
  <c r="W49" i="25"/>
  <c r="AE35" i="25"/>
  <c r="AG35" i="25" s="1"/>
  <c r="N49" i="25"/>
  <c r="AE43" i="25"/>
  <c r="AG43" i="25" s="1"/>
  <c r="AE46" i="25"/>
  <c r="AG46" i="25" s="1"/>
  <c r="AE32" i="25"/>
  <c r="AG32" i="25" s="1"/>
  <c r="AE42" i="25"/>
  <c r="AG42" i="25" s="1"/>
  <c r="C5" i="23" l="1"/>
  <c r="AH38" i="25"/>
  <c r="AH47" i="25"/>
  <c r="AH40" i="25"/>
  <c r="AH39" i="25"/>
  <c r="AH42" i="25"/>
  <c r="AH31" i="25"/>
  <c r="AH44" i="25"/>
  <c r="AH46" i="25"/>
  <c r="AE30" i="25"/>
  <c r="AH37" i="25"/>
  <c r="AH45" i="25"/>
  <c r="AH34" i="25"/>
  <c r="AH32" i="25"/>
  <c r="AH33" i="25"/>
  <c r="AH36" i="25"/>
  <c r="AH43" i="25"/>
  <c r="AH48" i="25"/>
  <c r="AH35" i="25"/>
  <c r="AG30" i="25" l="1"/>
  <c r="AE49" i="25"/>
  <c r="AH30" i="25"/>
  <c r="AH49" i="25" s="1"/>
  <c r="C11" i="23" l="1"/>
  <c r="R8" i="1" l="1"/>
  <c r="S8" i="1"/>
  <c r="T8" i="1"/>
  <c r="U8" i="1"/>
  <c r="X8" i="1"/>
  <c r="Y8" i="1"/>
  <c r="AA8" i="1"/>
  <c r="Q8" i="1"/>
  <c r="S10" i="1"/>
  <c r="T10" i="1"/>
  <c r="U10" i="1"/>
  <c r="X10" i="1"/>
  <c r="Y10" i="1"/>
  <c r="AA10" i="1"/>
  <c r="S11" i="1"/>
  <c r="T11" i="1"/>
  <c r="U11" i="1"/>
  <c r="X11" i="1"/>
  <c r="Y11" i="1"/>
  <c r="AA11" i="1"/>
  <c r="S12" i="1"/>
  <c r="T12" i="1"/>
  <c r="U12" i="1"/>
  <c r="X12" i="1"/>
  <c r="Z12" i="1" s="1"/>
  <c r="AC12" i="1" s="1"/>
  <c r="AE12" i="1" s="1"/>
  <c r="AG12" i="1" s="1"/>
  <c r="Y12" i="1"/>
  <c r="AA12" i="1"/>
  <c r="S18" i="1"/>
  <c r="T18" i="1"/>
  <c r="U18" i="1"/>
  <c r="X18" i="1"/>
  <c r="Z18" i="1" s="1"/>
  <c r="AC18" i="1" s="1"/>
  <c r="AE18" i="1" s="1"/>
  <c r="AG18" i="1" s="1"/>
  <c r="Y18" i="1"/>
  <c r="AA18" i="1"/>
  <c r="S19" i="1"/>
  <c r="T19" i="1"/>
  <c r="U19" i="1"/>
  <c r="X19" i="1"/>
  <c r="Y19" i="1"/>
  <c r="AA19" i="1"/>
  <c r="S20" i="1"/>
  <c r="T20" i="1"/>
  <c r="U20" i="1"/>
  <c r="X20" i="1"/>
  <c r="Y20" i="1"/>
  <c r="AA20" i="1"/>
  <c r="S21" i="1"/>
  <c r="T21" i="1"/>
  <c r="U21" i="1"/>
  <c r="X21" i="1"/>
  <c r="Y21" i="1"/>
  <c r="AA21" i="1"/>
  <c r="S22" i="1"/>
  <c r="T22" i="1"/>
  <c r="U22" i="1"/>
  <c r="X22" i="1"/>
  <c r="Y22" i="1"/>
  <c r="AA22" i="1"/>
  <c r="S53" i="1"/>
  <c r="T53" i="1"/>
  <c r="U53" i="1"/>
  <c r="X53" i="1"/>
  <c r="Y53" i="1"/>
  <c r="AA53" i="1"/>
  <c r="S54" i="1"/>
  <c r="T54" i="1"/>
  <c r="U54" i="1"/>
  <c r="X54" i="1"/>
  <c r="Y54" i="1"/>
  <c r="AA54" i="1"/>
  <c r="S55" i="1"/>
  <c r="T55" i="1"/>
  <c r="U55" i="1"/>
  <c r="X55" i="1"/>
  <c r="Z55" i="1" s="1"/>
  <c r="AC55" i="1" s="1"/>
  <c r="AE55" i="1" s="1"/>
  <c r="AG55" i="1" s="1"/>
  <c r="Y55" i="1"/>
  <c r="AA55" i="1"/>
  <c r="S56" i="1"/>
  <c r="T56" i="1"/>
  <c r="U56" i="1"/>
  <c r="X56" i="1"/>
  <c r="Z56" i="1" s="1"/>
  <c r="AC56" i="1" s="1"/>
  <c r="AE56" i="1" s="1"/>
  <c r="AG56" i="1" s="1"/>
  <c r="Y56" i="1"/>
  <c r="AA56" i="1"/>
  <c r="S57" i="1"/>
  <c r="T57" i="1"/>
  <c r="U57" i="1"/>
  <c r="X57" i="1"/>
  <c r="Y57" i="1"/>
  <c r="AA57" i="1"/>
  <c r="S58" i="1"/>
  <c r="T58" i="1"/>
  <c r="U58" i="1"/>
  <c r="X58" i="1"/>
  <c r="Y58" i="1"/>
  <c r="AA58" i="1"/>
  <c r="S59" i="1"/>
  <c r="T59" i="1"/>
  <c r="U59" i="1"/>
  <c r="X59" i="1"/>
  <c r="Y59" i="1"/>
  <c r="AA59" i="1"/>
  <c r="S60" i="1"/>
  <c r="T60" i="1"/>
  <c r="U60" i="1"/>
  <c r="X60" i="1"/>
  <c r="Y60" i="1"/>
  <c r="AA60" i="1"/>
  <c r="S61" i="1"/>
  <c r="T61" i="1"/>
  <c r="U61" i="1"/>
  <c r="X61" i="1"/>
  <c r="Y61" i="1"/>
  <c r="AA61" i="1"/>
  <c r="S62" i="1"/>
  <c r="T62" i="1"/>
  <c r="U62" i="1"/>
  <c r="X62" i="1"/>
  <c r="Y62" i="1"/>
  <c r="AA62" i="1"/>
  <c r="S63" i="1"/>
  <c r="T63" i="1"/>
  <c r="U63" i="1"/>
  <c r="X63" i="1"/>
  <c r="Z63" i="1" s="1"/>
  <c r="AC63" i="1" s="1"/>
  <c r="AE63" i="1" s="1"/>
  <c r="AG63" i="1" s="1"/>
  <c r="Y63" i="1"/>
  <c r="AA63" i="1"/>
  <c r="S64" i="1"/>
  <c r="T64" i="1"/>
  <c r="U64" i="1"/>
  <c r="X64" i="1"/>
  <c r="Z64" i="1" s="1"/>
  <c r="AC64" i="1" s="1"/>
  <c r="AE64" i="1" s="1"/>
  <c r="AG64" i="1" s="1"/>
  <c r="Y64" i="1"/>
  <c r="AA64" i="1"/>
  <c r="S65" i="1"/>
  <c r="T65" i="1"/>
  <c r="U65" i="1"/>
  <c r="X65" i="1"/>
  <c r="Y65" i="1"/>
  <c r="AA65" i="1"/>
  <c r="S66" i="1"/>
  <c r="T66" i="1"/>
  <c r="U66" i="1"/>
  <c r="X66" i="1"/>
  <c r="Y66" i="1"/>
  <c r="AA66" i="1"/>
  <c r="S67" i="1"/>
  <c r="T67" i="1"/>
  <c r="U67" i="1"/>
  <c r="X67" i="1"/>
  <c r="Y67" i="1"/>
  <c r="AA67" i="1"/>
  <c r="S68" i="1"/>
  <c r="T68" i="1"/>
  <c r="U68" i="1"/>
  <c r="X68" i="1"/>
  <c r="Y68" i="1"/>
  <c r="AA68" i="1"/>
  <c r="T9" i="1"/>
  <c r="U9" i="1"/>
  <c r="X9" i="1"/>
  <c r="Y9" i="1"/>
  <c r="AA9" i="1"/>
  <c r="Q10" i="1"/>
  <c r="Q11" i="1"/>
  <c r="Q12" i="1"/>
  <c r="Q18" i="1"/>
  <c r="Q19" i="1"/>
  <c r="Q20" i="1"/>
  <c r="Q21" i="1"/>
  <c r="Q22" i="1"/>
  <c r="Q53" i="1"/>
  <c r="Q54" i="1"/>
  <c r="Q55" i="1"/>
  <c r="Q56" i="1"/>
  <c r="Q57" i="1"/>
  <c r="Q58" i="1"/>
  <c r="Q59" i="1"/>
  <c r="Q60" i="1"/>
  <c r="Q61" i="1"/>
  <c r="Q62" i="1"/>
  <c r="Q63" i="1"/>
  <c r="Q64" i="1"/>
  <c r="Q65" i="1"/>
  <c r="Q66" i="1"/>
  <c r="Q67" i="1"/>
  <c r="Q68" i="1"/>
  <c r="AG26" i="20"/>
  <c r="AG27" i="20"/>
  <c r="AG28" i="20"/>
  <c r="AG29" i="20"/>
  <c r="AG30" i="20"/>
  <c r="AG31" i="20"/>
  <c r="AG32" i="20"/>
  <c r="AG33" i="20"/>
  <c r="AG34" i="20"/>
  <c r="AG25" i="20"/>
  <c r="AF26" i="20"/>
  <c r="AF27" i="20"/>
  <c r="AJ27" i="20" s="1"/>
  <c r="AF28" i="20"/>
  <c r="AJ28" i="20" s="1"/>
  <c r="AF29" i="20"/>
  <c r="AJ29" i="20" s="1"/>
  <c r="AF30" i="20"/>
  <c r="AJ30" i="20" s="1"/>
  <c r="AF31" i="20"/>
  <c r="AJ31" i="20" s="1"/>
  <c r="AF32" i="20"/>
  <c r="AJ32" i="20" s="1"/>
  <c r="AF33" i="20"/>
  <c r="AJ33" i="20" s="1"/>
  <c r="AF34" i="20"/>
  <c r="AJ34" i="20" s="1"/>
  <c r="AF25" i="20"/>
  <c r="AJ25" i="20" s="1"/>
  <c r="AE26" i="20"/>
  <c r="AE27" i="20"/>
  <c r="AE28" i="20"/>
  <c r="AE29" i="20"/>
  <c r="AE30" i="20"/>
  <c r="AE31" i="20"/>
  <c r="AE32" i="20"/>
  <c r="AE33" i="20"/>
  <c r="AE34" i="20"/>
  <c r="AE25" i="20"/>
  <c r="AD26" i="20"/>
  <c r="AD27" i="20"/>
  <c r="AD28" i="20"/>
  <c r="AD29" i="20"/>
  <c r="AD30" i="20"/>
  <c r="AD31" i="20"/>
  <c r="AD32" i="20"/>
  <c r="AD33" i="20"/>
  <c r="AD34" i="20"/>
  <c r="AD25" i="20"/>
  <c r="Z26" i="20"/>
  <c r="Y26" i="20"/>
  <c r="AC26" i="20" s="1"/>
  <c r="Z27" i="20"/>
  <c r="Z28" i="20"/>
  <c r="Z29" i="20"/>
  <c r="Z30" i="20"/>
  <c r="Z31" i="20"/>
  <c r="Z32" i="20"/>
  <c r="Z33" i="20"/>
  <c r="Z34" i="20"/>
  <c r="Z25" i="20"/>
  <c r="Y27" i="20"/>
  <c r="AC27" i="20" s="1"/>
  <c r="Y28" i="20"/>
  <c r="AC28" i="20" s="1"/>
  <c r="Y29" i="20"/>
  <c r="Y30" i="20"/>
  <c r="AC30" i="20" s="1"/>
  <c r="Y31" i="20"/>
  <c r="AC31" i="20" s="1"/>
  <c r="Y32" i="20"/>
  <c r="AC32" i="20" s="1"/>
  <c r="Y33" i="20"/>
  <c r="Y34" i="20"/>
  <c r="AC34" i="20" s="1"/>
  <c r="Y25" i="20"/>
  <c r="AC25" i="20" s="1"/>
  <c r="X26" i="20"/>
  <c r="X27" i="20"/>
  <c r="X28" i="20"/>
  <c r="X29" i="20"/>
  <c r="X30" i="20"/>
  <c r="X31" i="20"/>
  <c r="X32" i="20"/>
  <c r="X33" i="20"/>
  <c r="X34" i="20"/>
  <c r="X25" i="20"/>
  <c r="W26" i="20"/>
  <c r="W27" i="20"/>
  <c r="W28" i="20"/>
  <c r="W29" i="20"/>
  <c r="W30" i="20"/>
  <c r="W31" i="20"/>
  <c r="W32" i="20"/>
  <c r="W33" i="20"/>
  <c r="W34" i="20"/>
  <c r="W25" i="20"/>
  <c r="V27" i="20"/>
  <c r="S26" i="20"/>
  <c r="S27" i="20"/>
  <c r="S28" i="20"/>
  <c r="S29" i="20"/>
  <c r="S30" i="20"/>
  <c r="S31" i="20"/>
  <c r="S32" i="20"/>
  <c r="S33" i="20"/>
  <c r="S34" i="20"/>
  <c r="S25" i="20"/>
  <c r="R26" i="20"/>
  <c r="V26" i="20" s="1"/>
  <c r="R27" i="20"/>
  <c r="R28" i="20"/>
  <c r="V28" i="20" s="1"/>
  <c r="R29" i="20"/>
  <c r="V29" i="20" s="1"/>
  <c r="R30" i="20"/>
  <c r="V30" i="20" s="1"/>
  <c r="R31" i="20"/>
  <c r="V31" i="20" s="1"/>
  <c r="R32" i="20"/>
  <c r="V32" i="20" s="1"/>
  <c r="R33" i="20"/>
  <c r="V33" i="20" s="1"/>
  <c r="R34" i="20"/>
  <c r="R25" i="20"/>
  <c r="V25" i="20" s="1"/>
  <c r="Q26" i="20"/>
  <c r="Q27" i="20"/>
  <c r="Q28" i="20"/>
  <c r="Q29" i="20"/>
  <c r="Q30" i="20"/>
  <c r="Q31" i="20"/>
  <c r="Q32" i="20"/>
  <c r="Q33" i="20"/>
  <c r="Q34" i="20"/>
  <c r="Q25" i="20"/>
  <c r="P26" i="20"/>
  <c r="P27" i="20"/>
  <c r="P28" i="20"/>
  <c r="P29" i="20"/>
  <c r="P30" i="20"/>
  <c r="P31" i="20"/>
  <c r="P32" i="20"/>
  <c r="P33" i="20"/>
  <c r="P34" i="20"/>
  <c r="P25" i="20"/>
  <c r="K26" i="20"/>
  <c r="D27" i="20"/>
  <c r="H27" i="20" s="1"/>
  <c r="I26" i="20"/>
  <c r="I27" i="20"/>
  <c r="I28" i="20"/>
  <c r="I29" i="20"/>
  <c r="I30" i="20"/>
  <c r="I31" i="20"/>
  <c r="I32" i="20"/>
  <c r="I33" i="20"/>
  <c r="I34" i="20"/>
  <c r="I25" i="20"/>
  <c r="J26" i="20"/>
  <c r="J27" i="20"/>
  <c r="J28" i="20"/>
  <c r="J29" i="20"/>
  <c r="J30" i="20"/>
  <c r="J31" i="20"/>
  <c r="J32" i="20"/>
  <c r="J33" i="20"/>
  <c r="J34" i="20"/>
  <c r="J25" i="20"/>
  <c r="L26" i="20"/>
  <c r="L27" i="20"/>
  <c r="L28" i="20"/>
  <c r="L29" i="20"/>
  <c r="L30" i="20"/>
  <c r="L31" i="20"/>
  <c r="L32" i="20"/>
  <c r="L33" i="20"/>
  <c r="L34" i="20"/>
  <c r="L25" i="20"/>
  <c r="K25" i="20"/>
  <c r="O25" i="20" s="1"/>
  <c r="K27" i="20"/>
  <c r="O27" i="20" s="1"/>
  <c r="K28" i="20"/>
  <c r="O28" i="20" s="1"/>
  <c r="K29" i="20"/>
  <c r="O29" i="20" s="1"/>
  <c r="K30" i="20"/>
  <c r="O30" i="20" s="1"/>
  <c r="K31" i="20"/>
  <c r="O31" i="20" s="1"/>
  <c r="K32" i="20"/>
  <c r="K33" i="20"/>
  <c r="O33" i="20" s="1"/>
  <c r="K34" i="20"/>
  <c r="O34" i="20" s="1"/>
  <c r="D25" i="20"/>
  <c r="H25" i="20" s="1"/>
  <c r="E25" i="20"/>
  <c r="D26" i="20"/>
  <c r="H26" i="20" s="1"/>
  <c r="E33" i="20"/>
  <c r="E32" i="20"/>
  <c r="E31" i="20"/>
  <c r="E30" i="20"/>
  <c r="E29" i="20"/>
  <c r="E28" i="20"/>
  <c r="E27" i="20"/>
  <c r="E26" i="20"/>
  <c r="D28" i="20"/>
  <c r="H28" i="20" s="1"/>
  <c r="D29" i="20"/>
  <c r="D30" i="20"/>
  <c r="H30" i="20" s="1"/>
  <c r="D31" i="20"/>
  <c r="H31" i="20" s="1"/>
  <c r="D32" i="20"/>
  <c r="H32" i="20" s="1"/>
  <c r="D33" i="20"/>
  <c r="H33" i="20" s="1"/>
  <c r="D34" i="20"/>
  <c r="H34" i="20" s="1"/>
  <c r="C26" i="20"/>
  <c r="C27" i="20"/>
  <c r="C28" i="20"/>
  <c r="C29" i="20"/>
  <c r="C30" i="20"/>
  <c r="C31" i="20"/>
  <c r="C32" i="20"/>
  <c r="C33" i="20"/>
  <c r="C34" i="20"/>
  <c r="C25" i="20"/>
  <c r="B26" i="20"/>
  <c r="B27" i="20"/>
  <c r="B28" i="20"/>
  <c r="B29" i="20"/>
  <c r="B30" i="20"/>
  <c r="B31" i="20"/>
  <c r="B32" i="20"/>
  <c r="B33" i="20"/>
  <c r="B34" i="20"/>
  <c r="B25" i="20"/>
  <c r="Z22" i="1" l="1"/>
  <c r="AC22" i="1" s="1"/>
  <c r="AE22" i="1" s="1"/>
  <c r="AG22" i="1" s="1"/>
  <c r="Z11" i="1"/>
  <c r="AC11" i="1" s="1"/>
  <c r="AE11" i="1" s="1"/>
  <c r="AG11" i="1" s="1"/>
  <c r="Z67" i="1"/>
  <c r="AC67" i="1" s="1"/>
  <c r="AE67" i="1" s="1"/>
  <c r="AG67" i="1" s="1"/>
  <c r="Z59" i="1"/>
  <c r="AC59" i="1" s="1"/>
  <c r="AE59" i="1" s="1"/>
  <c r="AG59" i="1" s="1"/>
  <c r="Z21" i="1"/>
  <c r="AC21" i="1" s="1"/>
  <c r="AE21" i="1" s="1"/>
  <c r="AG21" i="1" s="1"/>
  <c r="Z60" i="1"/>
  <c r="AC60" i="1" s="1"/>
  <c r="AE60" i="1" s="1"/>
  <c r="AG60" i="1" s="1"/>
  <c r="Z8" i="1"/>
  <c r="Z57" i="1"/>
  <c r="AC57" i="1" s="1"/>
  <c r="AE57" i="1" s="1"/>
  <c r="AG57" i="1" s="1"/>
  <c r="Z53" i="1"/>
  <c r="AC53" i="1" s="1"/>
  <c r="AE53" i="1" s="1"/>
  <c r="AG53" i="1" s="1"/>
  <c r="Z10" i="1"/>
  <c r="AC10" i="1" s="1"/>
  <c r="AE10" i="1" s="1"/>
  <c r="AG10" i="1" s="1"/>
  <c r="Z65" i="1"/>
  <c r="AC65" i="1" s="1"/>
  <c r="AE65" i="1" s="1"/>
  <c r="AG65" i="1" s="1"/>
  <c r="Z62" i="1"/>
  <c r="AC62" i="1" s="1"/>
  <c r="AE62" i="1" s="1"/>
  <c r="AG62" i="1" s="1"/>
  <c r="Z9" i="1"/>
  <c r="AC9" i="1" s="1"/>
  <c r="Z19" i="1"/>
  <c r="AC19" i="1" s="1"/>
  <c r="AE19" i="1" s="1"/>
  <c r="AG19" i="1" s="1"/>
  <c r="Z61" i="1"/>
  <c r="AC61" i="1" s="1"/>
  <c r="AE61" i="1" s="1"/>
  <c r="AG61" i="1" s="1"/>
  <c r="Z66" i="1"/>
  <c r="AC66" i="1" s="1"/>
  <c r="AE66" i="1" s="1"/>
  <c r="AG66" i="1" s="1"/>
  <c r="Z58" i="1"/>
  <c r="AC58" i="1" s="1"/>
  <c r="AE58" i="1" s="1"/>
  <c r="AG58" i="1" s="1"/>
  <c r="Z20" i="1"/>
  <c r="AC20" i="1" s="1"/>
  <c r="AE20" i="1" s="1"/>
  <c r="AG20" i="1" s="1"/>
  <c r="Z68" i="1"/>
  <c r="AC68" i="1" s="1"/>
  <c r="AE68" i="1" s="1"/>
  <c r="AG68" i="1" s="1"/>
  <c r="Z54" i="1"/>
  <c r="AC54" i="1" s="1"/>
  <c r="AE54" i="1" s="1"/>
  <c r="AG54" i="1" s="1"/>
  <c r="U33" i="20" a="1"/>
  <c r="U33" i="20" s="1"/>
  <c r="N28" i="20" a="1"/>
  <c r="N28" i="20" s="1"/>
  <c r="AB32" i="20" a="1"/>
  <c r="AB32" i="20" s="1"/>
  <c r="N30" i="20" a="1"/>
  <c r="N30" i="20" s="1"/>
  <c r="AB34" i="20" a="1"/>
  <c r="AB34" i="20" s="1"/>
  <c r="AI31" i="20" a="1"/>
  <c r="AI31" i="20" s="1"/>
  <c r="N31" i="20" a="1"/>
  <c r="N31" i="20" s="1"/>
  <c r="AI33" i="20" a="1"/>
  <c r="AI33" i="20" s="1"/>
  <c r="N29" i="20" a="1"/>
  <c r="N29" i="20" s="1"/>
  <c r="U31" i="20" a="1"/>
  <c r="U31" i="20" s="1"/>
  <c r="G26" i="20" a="1"/>
  <c r="G26" i="20" s="1"/>
  <c r="AB30" i="20" a="1"/>
  <c r="AB30" i="20" s="1"/>
  <c r="AI28" i="20" a="1"/>
  <c r="AI28" i="20" s="1"/>
  <c r="U29" i="20" a="1"/>
  <c r="U29" i="20" s="1"/>
  <c r="AI26" i="20" a="1"/>
  <c r="AI26" i="20" s="1"/>
  <c r="G34" i="20" a="1"/>
  <c r="G34" i="20" s="1"/>
  <c r="U32" i="20" a="1"/>
  <c r="U32" i="20" s="1"/>
  <c r="AI30" i="20" a="1"/>
  <c r="AI30" i="20" s="1"/>
  <c r="AI29" i="20" a="1"/>
  <c r="AI29" i="20" s="1"/>
  <c r="G28" i="20" a="1"/>
  <c r="G28" i="20" s="1"/>
  <c r="AB31" i="20" a="1"/>
  <c r="AB31" i="20" s="1"/>
  <c r="N25" i="20" a="1"/>
  <c r="N25" i="20" s="1"/>
  <c r="U25" i="20" a="1"/>
  <c r="U25" i="20" s="1"/>
  <c r="G33" i="20" a="1"/>
  <c r="G33" i="20" s="1"/>
  <c r="Z35" i="20"/>
  <c r="N27" i="20" a="1"/>
  <c r="N27" i="20" s="1"/>
  <c r="U30" i="20" a="1"/>
  <c r="U30" i="20" s="1"/>
  <c r="AI34" i="20" a="1"/>
  <c r="AI34" i="20" s="1"/>
  <c r="AB27" i="20" a="1"/>
  <c r="AB27" i="20" s="1"/>
  <c r="G27" i="20" a="1"/>
  <c r="G27" i="20" s="1"/>
  <c r="U34" i="20" a="1"/>
  <c r="U34" i="20" s="1"/>
  <c r="U28" i="20" a="1"/>
  <c r="U28" i="20" s="1"/>
  <c r="AB33" i="20" a="1"/>
  <c r="AB33" i="20" s="1"/>
  <c r="AB25" i="20" a="1"/>
  <c r="AB25" i="20" s="1"/>
  <c r="U27" i="20" a="1"/>
  <c r="U27" i="20" s="1"/>
  <c r="G29" i="20" a="1"/>
  <c r="G29" i="20" s="1"/>
  <c r="S35" i="20"/>
  <c r="AI27" i="20" a="1"/>
  <c r="AI27" i="20" s="1"/>
  <c r="AF35" i="20"/>
  <c r="N34" i="20" a="1"/>
  <c r="N34" i="20" s="1"/>
  <c r="G30" i="20" a="1"/>
  <c r="G30" i="20" s="1"/>
  <c r="V34" i="20"/>
  <c r="V35" i="20" s="1"/>
  <c r="AB29" i="20" a="1"/>
  <c r="AB29" i="20" s="1"/>
  <c r="AI25" i="20" a="1"/>
  <c r="AI25" i="20" s="1"/>
  <c r="G31" i="20" a="1"/>
  <c r="G31" i="20" s="1"/>
  <c r="G32" i="20" a="1"/>
  <c r="G32" i="20" s="1"/>
  <c r="U26" i="20" a="1"/>
  <c r="U26" i="20" s="1"/>
  <c r="AC33" i="20"/>
  <c r="K35" i="20"/>
  <c r="N33" i="20" a="1"/>
  <c r="N33" i="20" s="1"/>
  <c r="AI32" i="20" a="1"/>
  <c r="AI32" i="20" s="1"/>
  <c r="AJ26" i="20"/>
  <c r="N32" i="20" a="1"/>
  <c r="N32" i="20" s="1"/>
  <c r="AC29" i="20"/>
  <c r="O32" i="20"/>
  <c r="AG35" i="20"/>
  <c r="N26" i="20" a="1"/>
  <c r="N26" i="20" s="1"/>
  <c r="AB28" i="20" a="1"/>
  <c r="AB28" i="20" s="1"/>
  <c r="L35" i="20"/>
  <c r="E35" i="20"/>
  <c r="G25" i="20" a="1"/>
  <c r="G25" i="20" s="1"/>
  <c r="O26" i="20"/>
  <c r="AB26" i="20" a="1"/>
  <c r="AB26" i="20" s="1"/>
  <c r="Y35" i="20"/>
  <c r="R35" i="20"/>
  <c r="H29" i="20"/>
  <c r="H35" i="20" s="1"/>
  <c r="D35" i="20"/>
  <c r="AE9" i="1" l="1"/>
  <c r="AE8" i="1"/>
  <c r="M38" i="20"/>
  <c r="C6" i="34" s="1"/>
  <c r="AJ35" i="20"/>
  <c r="AC35" i="20"/>
  <c r="O35" i="20"/>
  <c r="AE69" i="1" l="1"/>
  <c r="AG9" i="1"/>
  <c r="M39" i="20"/>
  <c r="D6" i="34" s="1"/>
  <c r="R16" i="20" l="1"/>
  <c r="Q16" i="20"/>
  <c r="X16" i="20"/>
  <c r="L16" i="20"/>
  <c r="F16" i="20"/>
  <c r="K16" i="20"/>
  <c r="AC16" i="20"/>
  <c r="W16" i="20"/>
  <c r="E16" i="20" l="1"/>
  <c r="K18" i="20" l="1"/>
  <c r="C6" i="23" s="1"/>
  <c r="AH69" i="1" l="1"/>
  <c r="D3" i="34" s="1"/>
  <c r="D5" i="3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<sst xmlns="http://schemas.openxmlformats.org/spreadsheetml/2006/main" count="1563" uniqueCount="397">
  <si>
    <t>Chef de file</t>
  </si>
  <si>
    <t>Partenaire 1</t>
  </si>
  <si>
    <t>Partenaire 2</t>
  </si>
  <si>
    <t>Partenaire 3</t>
  </si>
  <si>
    <t>Numéro de la recette</t>
  </si>
  <si>
    <t>Nature de la recette générée par l'opération</t>
  </si>
  <si>
    <t>Identifiant du justificatif</t>
  </si>
  <si>
    <t>Montant présenté HT</t>
  </si>
  <si>
    <t>Commentaires</t>
  </si>
  <si>
    <t>(Ex : droits d'entrée de l'objet, du type de dépense…)</t>
  </si>
  <si>
    <t>(justificatif détaillant la recette attendue.
Ex : tableau prévisionnel, bilan de l'année n-,...)</t>
  </si>
  <si>
    <t>(le cas échéant, pour préciser un point saillant au Service Instructeur)</t>
  </si>
  <si>
    <t>TOTAL RECETTES NETTES GENEREES A L'ECHELLE DE L'OPERATION</t>
  </si>
  <si>
    <t>Montant total HT</t>
  </si>
  <si>
    <t>Montant total TVA</t>
  </si>
  <si>
    <t>Total  TTC</t>
  </si>
  <si>
    <t>Dont montant FEADER sollicité</t>
  </si>
  <si>
    <t>Dont montant d'aide nationale sollicitée</t>
  </si>
  <si>
    <t>Montant d'aide FEADER à solliciter</t>
  </si>
  <si>
    <t>TOTAL</t>
  </si>
  <si>
    <t>Montant présenté</t>
  </si>
  <si>
    <t>1.4 Contribution en nature</t>
  </si>
  <si>
    <t>TOTAL dépenses  éligibles prévisionnelles</t>
  </si>
  <si>
    <t>Total</t>
  </si>
  <si>
    <t>1.1 Frais de personnel de l'ensemble des partenaires</t>
  </si>
  <si>
    <t>S'agit-il d'un investissement productif ? (Oui/Non)</t>
  </si>
  <si>
    <t>Oui</t>
  </si>
  <si>
    <t>Cachet et signature :</t>
  </si>
  <si>
    <t>Raison sociale / nom du partenaire qui porte la dépense</t>
  </si>
  <si>
    <t>Pompe hydraulique</t>
  </si>
  <si>
    <t>Blando</t>
  </si>
  <si>
    <t>Etude X</t>
  </si>
  <si>
    <t>1.3 Déplacement et hébergement</t>
  </si>
  <si>
    <t>Non</t>
  </si>
  <si>
    <t>1.5 Coûts de participation des agriculteurs</t>
  </si>
  <si>
    <t>1.6 Amortissement</t>
  </si>
  <si>
    <t>Lien avec l’opération</t>
  </si>
  <si>
    <t>Date de début d’amortissement</t>
  </si>
  <si>
    <t>Montant présenté TTC</t>
  </si>
  <si>
    <t>(montant de la recette prévisionnelle générée par l'opération si le porteur récupère la TVA)</t>
  </si>
  <si>
    <t>(montant de la recette prévisionnelle générée par l'opération si le porteur ne récupère pas la TVA)</t>
  </si>
  <si>
    <t>Montant écarté</t>
  </si>
  <si>
    <t>Montant retenu HT</t>
  </si>
  <si>
    <t>Contrôle bloquant, vérification et traçage sur les montants</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</si>
  <si>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</si>
  <si>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</si>
  <si>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</si>
  <si>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Total retenu</t>
  </si>
  <si>
    <t>Partie réservée à l'administration - Instruction des recettes nettes générées par l'opération par partenaire</t>
  </si>
  <si>
    <t>Montant retenu TTC</t>
  </si>
  <si>
    <t>TOTAL RECETTES NETTES INSTRUITES</t>
  </si>
  <si>
    <t>MONTANT ECARTE</t>
  </si>
  <si>
    <t>Partie réservée à l'administration - Instruction des dépenses de frais de personnel</t>
  </si>
  <si>
    <t>Montant retenu</t>
  </si>
  <si>
    <t>Commentaires du Service Instructeur</t>
  </si>
  <si>
    <t>(saisie automatique à corriger selon les modalités d'instruction)</t>
  </si>
  <si>
    <t>Partie réservée à l'administration - Instruction des dépenses d'achat de matériel</t>
  </si>
  <si>
    <t>Dépenses présentées</t>
  </si>
  <si>
    <t>Tableau récapitulatif des dépenses prévisionnelles de l'opération
(données à titre informatif ne valant ni promesse d'attribution de l'aide, ni contractualisation des montants indiqués)</t>
  </si>
  <si>
    <t>N/A</t>
  </si>
  <si>
    <t>Type d'action</t>
  </si>
  <si>
    <t>Type de fonction de l'agent</t>
  </si>
  <si>
    <t>Montants Présentés</t>
  </si>
  <si>
    <t>STRATEGIE REGIONALE GUADELOUPE FEADER 2023-2027</t>
  </si>
  <si>
    <t xml:space="preserve">Plan de financement prévisionnel </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</si>
  <si>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</si>
  <si>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</si>
  <si>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</si>
  <si>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</si>
  <si>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</si>
  <si>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Mesure 77.01 : Partenariat Européen d'Innovation</t>
  </si>
  <si>
    <t>SAISIR L'INTITULE DE L'OPERATION</t>
  </si>
  <si>
    <t>Total présenté Chef de file</t>
  </si>
  <si>
    <t>Total présenté Partenaire 1</t>
  </si>
  <si>
    <t>Total présenté Partenaire 2</t>
  </si>
  <si>
    <t>Total présenté Partenaire 3</t>
  </si>
  <si>
    <t>Recettes nettes générées par l'opération par partenaires</t>
  </si>
  <si>
    <t>Total écarté</t>
  </si>
  <si>
    <t>Présentation des types d'actions et des postes de dépenses pour le dispositif 77.01</t>
  </si>
  <si>
    <t>Poste de dépenses (Onglets 1.1 à 1.6)</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</si>
  <si>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</si>
  <si>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Raison sociale / nom</t>
  </si>
  <si>
    <t>Raison sociale / nom du chef de file et des partenaires</t>
  </si>
  <si>
    <t>Chargée de mission</t>
  </si>
  <si>
    <t>Total présenté</t>
  </si>
  <si>
    <t>Justificatif du taux d'affectation présenté</t>
  </si>
  <si>
    <t>DURAND Céline</t>
  </si>
  <si>
    <t>NOM / Prénom de l'agent</t>
  </si>
  <si>
    <t xml:space="preserve">(préciser la présence ou non du contrat de travail lié au personnel présenté)
Voir la note de bifage pour l'anonymisation des données personnelles </t>
  </si>
  <si>
    <t>Justificatif des frais salariaux présenté</t>
  </si>
  <si>
    <t xml:space="preserve">(fiche de paie, journal de paie, déclaration sociale nominative (DSN), ou document probant équivalent)
Voir la note de bifage pour l'anonymisation des données personnelles </t>
  </si>
  <si>
    <t>Fiche de paie</t>
  </si>
  <si>
    <t>Frais salariaux en euros sur la période de référence</t>
  </si>
  <si>
    <t>charges patronales</t>
  </si>
  <si>
    <t>salaire brut</t>
  </si>
  <si>
    <t>(fiche de poste, lettre de mission, contrat de travail)</t>
  </si>
  <si>
    <t>(reprendre les intitulés des partenaires tels que rempli dans l'onglet A-Ressources prévisionnelles)</t>
  </si>
  <si>
    <t>(reprendre les types d'actions choisis tel que rempli dans l'onglet 0-Presentation poste-typeaction)</t>
  </si>
  <si>
    <t>Description de la dépense</t>
  </si>
  <si>
    <t>(renseigner la TVA applicable en euros, uniquement si non déduite ou non compensée. Une attestation d’absence de récupération de la TVA est alors à fournir en appui de la demande d’aide.)</t>
  </si>
  <si>
    <t>Numéro de la dépense</t>
  </si>
  <si>
    <t>Exemple</t>
  </si>
  <si>
    <t>Taux d'affectation à l'opération
(%)</t>
  </si>
  <si>
    <t>Présence d'un marché public</t>
  </si>
  <si>
    <t>Nombre de pièces estimative des dépenses jointes</t>
  </si>
  <si>
    <t>(absence ou type de marché public à sélectionner dans le menu déroulant)</t>
  </si>
  <si>
    <t>(se référer au nombre de pièces exigées en fonction du montant de la dépense prévisionnelle)</t>
  </si>
  <si>
    <t xml:space="preserve">Pas de marché public </t>
  </si>
  <si>
    <t>Le marché est-il lancé en date du dépôt de la demande d'aide ?</t>
  </si>
  <si>
    <t>Non Concerné</t>
  </si>
  <si>
    <t>(jj/mm/aaaa)</t>
  </si>
  <si>
    <t>(saisir Oui ; Non ou Non concerné dans le menu déroulant)</t>
  </si>
  <si>
    <t>Dénomination du fournisseur retenu / prestataire retenu</t>
  </si>
  <si>
    <t>Référence du devis retenu / justificatif retenu</t>
  </si>
  <si>
    <r>
      <t xml:space="preserve">(information présente sur le justificatif </t>
    </r>
    <r>
      <rPr>
        <i/>
        <u/>
        <sz val="10"/>
        <rFont val="Calibri"/>
        <family val="2"/>
        <scheme val="minor"/>
      </rPr>
      <t>retenu</t>
    </r>
    <r>
      <rPr>
        <i/>
        <sz val="10"/>
        <rFont val="Calibri"/>
        <family val="2"/>
        <scheme val="minor"/>
      </rPr>
      <t>.
Ex: numéro de devis, date de la capture d'écran, numéro de lot si marché public...)</t>
    </r>
  </si>
  <si>
    <t>D250115102</t>
  </si>
  <si>
    <t>08/01/2025</t>
  </si>
  <si>
    <t>Date du devis retenu / justificatif retenu</t>
  </si>
  <si>
    <t>Montant HT du Devis comparatif 1</t>
  </si>
  <si>
    <t>Montant TVA du Devis comparatif 2</t>
  </si>
  <si>
    <t>Montant TTC du Devis comparatif 2</t>
  </si>
  <si>
    <t>Montant HT du Devis comparatif 2</t>
  </si>
  <si>
    <t>Montant TTC du Devis comparatif 1</t>
  </si>
  <si>
    <t>Montant TVA du Devis comparatif 1</t>
  </si>
  <si>
    <t>Justificatif(s) approprié(s) joint(s) ?</t>
  </si>
  <si>
    <t>(le cas échéant:
demande de dérogation pour absence de devis opposable, ou note justificative du choix du devis le plus cher jointe)</t>
  </si>
  <si>
    <t>Montant éligible HT</t>
  </si>
  <si>
    <t>Montant éligible TVA</t>
  </si>
  <si>
    <t>Montant éligible TTC</t>
  </si>
  <si>
    <t xml:space="preserve">Montant raisonnable maximal HT </t>
  </si>
  <si>
    <t xml:space="preserve">Montant raisonnable maximal TVA </t>
  </si>
  <si>
    <t xml:space="preserve">Montant raisonnable maximal TTC </t>
  </si>
  <si>
    <t>Montant HT écarté</t>
  </si>
  <si>
    <t>Montant TVA écarté</t>
  </si>
  <si>
    <t>Montant écarté TTC</t>
  </si>
  <si>
    <t>Partie à remplir par le bénéficiaire - Présentation des dépenses d'achat de matériel</t>
  </si>
  <si>
    <t>Partie à remplir par le bénéficiaire - Présentation des dépenses de frais de personnel</t>
  </si>
  <si>
    <t>Cabinet Plus</t>
  </si>
  <si>
    <t>CP23769</t>
  </si>
  <si>
    <t>04/03/2025</t>
  </si>
  <si>
    <t>jours</t>
  </si>
  <si>
    <t>Certifié exact et sincère, le (date) :</t>
  </si>
  <si>
    <t>Nom, prénom et qualité du représentant du chef de file :</t>
  </si>
  <si>
    <t>Liste des types d'actions éligibles pour le dispositif 77.01</t>
  </si>
  <si>
    <t>1- Frais personnel</t>
  </si>
  <si>
    <r>
      <t xml:space="preserve">(directeur, chargé de mission, assistant, animateur,…)
</t>
    </r>
    <r>
      <rPr>
        <b/>
        <i/>
        <sz val="10"/>
        <color rgb="FFC0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</si>
  <si>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r>
      <t xml:space="preserve">total des frais salariaux  x taux d'affectation au projet
</t>
    </r>
    <r>
      <rPr>
        <i/>
        <sz val="10"/>
        <rFont val="Calibri"/>
        <family val="2"/>
        <scheme val="minor"/>
      </rPr>
      <t>(saisie automatique)</t>
    </r>
  </si>
  <si>
    <t>nature du travail ou de la mission à réaliser sur l'opération.
Ex : animation, gestion, études…</t>
  </si>
  <si>
    <t>% d'affectation du personnel au projet éligible au FEADER</t>
  </si>
  <si>
    <r>
      <t xml:space="preserve">nom de l'entreprise / de la structure émettrice du devis ou du justificatif de la dépense </t>
    </r>
    <r>
      <rPr>
        <u/>
        <sz val="10"/>
        <rFont val="Calibri"/>
        <family val="2"/>
        <scheme val="minor"/>
      </rPr>
      <t>retenue</t>
    </r>
  </si>
  <si>
    <t>nombre prévu correspondant à la dépense</t>
  </si>
  <si>
    <t>montant hors taxes du devis, en euros</t>
  </si>
  <si>
    <t>Partie à remplir par le bénéficiaire - Présentation des dépenses de déplacement et d'hébergement</t>
  </si>
  <si>
    <t>Partie réservée à l'administration - Instruction des dépenses de déplacement et d'hébergement</t>
  </si>
  <si>
    <t>22/02/2025</t>
  </si>
  <si>
    <t>Gestion</t>
  </si>
  <si>
    <t>Sky Plus</t>
  </si>
  <si>
    <t>SP4346787</t>
  </si>
  <si>
    <t>Montant présenté TVA</t>
  </si>
  <si>
    <t>Billet avion aller-retour de Pointe-à-Pitre vers Ville X (Pays X)</t>
  </si>
  <si>
    <t>* Liste des investissements productifs concernée par cette catégorie de dépense : 
- De construction, d’acquisition et de modernisation des bâtiments y compris le  renforcement de leur performance énergétique, les projets améliorant l’autonomie alimentaire des élevages, les projets liés au bien-être animal (par exemple pour renforcer les progrès en matière d’accès à l’extérieur en filières volailles et porcs ou au pâturage des ruminants, les conditions de ventilation des bâtiments, le gain d’espace en stabulations ou leur élimination, tout élément favorisant l’expression de comportements naturels des animaux comme l’enrichissement du milieu d'élevage avec des matériaux manipulables en filière porcine ou l'accès à des perchoirs en filière volailles.…) et à la biosécurité, à la gestion des effluents, les projets de modernisation de serres, les aires de lavage… ;
- De diversification des productions ;
- D’équipements en matériels individuels ou collectifs, de développement des pratiques  agroécologiques, de biosécurité, des bonnes pratiques de bien-être animal dans différentes filières, de protection contre les risques, d’amélioration de la qualité des produits, notamment sanitaire, de protection contre les aléas climatiques et sanitaires, de réduction des intrants phytopharmaceutiques… ;
- De numérisation de l’agriculture ;
- D’amélioration de l’ergonomie et de la qualité au travail ;
- D'irrigation (investissements de production à la parcelle, type pilotage, goutte à goutte, aspersion ; retenues individuelles, forages, pompes, réseaux de transport et distribution...) ;
- De plantations pérennes (cannes, bananes, prairies, vignes, vergers…) ;
- D’investissements d’économie d’énergie et/ou de production d’énergie, tel que la méthanisation ou le photovoltaïque ou l’éolien ;
- D’aménagements ou équipements pour le développement de l’activité pastorale, liés à la haie et l’agroforesterie lorsqu’ils sont à finalité productive et/ou intégrés dans une approche globale ;
- De transformation des produits agricoles et stockage conditionnement/commercialisation des produits agricoles et transformés ;
- De diversification des activités de l’exploitation tels que l’agritourisme, l’accueil à la ferme, etc. ;
- De valorisation des matières résiduaires organiques ;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</si>
  <si>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Partie à remplir par le bénéficiaire - Présentation des dépenses de contribution en nature</t>
  </si>
  <si>
    <t>Partie à remplir par le bénéficiaire - Présentation des dépenses de prestation externe et sous-traitance</t>
  </si>
  <si>
    <t>Partie réservée à l'administration - Instruction des dépenses de prestation externe et sous-traitance</t>
  </si>
  <si>
    <t>Description de la contribution en nature</t>
  </si>
  <si>
    <t>Partie à remplir par le bénéficiaire - Présentation des coûts de participation des agriculteurs</t>
  </si>
  <si>
    <t>Partie réservée à l'administration - Instruction des coûts de participation des agriculteurs</t>
  </si>
  <si>
    <t>Type de participation</t>
  </si>
  <si>
    <t>Nombre d'agriculteurs</t>
  </si>
  <si>
    <t>Coût horaire</t>
  </si>
  <si>
    <t>(SMIC horaire en vigueur, voir encart ci-dessous [A])</t>
  </si>
  <si>
    <t>Nombre d'heures de la participation</t>
  </si>
  <si>
    <r>
      <t xml:space="preserve">total
</t>
    </r>
    <r>
      <rPr>
        <i/>
        <sz val="10"/>
        <rFont val="Calibri"/>
        <family val="2"/>
        <scheme val="minor"/>
      </rPr>
      <t>(salaire brut + charges patronales)
(saisie automatique)</t>
    </r>
  </si>
  <si>
    <t xml:space="preserve">Sous-total frais de déplacement </t>
  </si>
  <si>
    <t>Sous-total frais du temps passé</t>
  </si>
  <si>
    <t>(saisir le nombre total d'allers-retours tous agriculteurs participants confondus)</t>
  </si>
  <si>
    <t>coût horaire x nombre d'heures de la participation</t>
  </si>
  <si>
    <t>(saisir le nombre total d'heures de participation tous agriculteurs participants confondus)</t>
  </si>
  <si>
    <t>Nombre d'allers-retours domicile &lt;-&gt; lieu de la participation</t>
  </si>
  <si>
    <t>Nombre de repas pour la participation</t>
  </si>
  <si>
    <t>Sous-total frais de restauration</t>
  </si>
  <si>
    <t>nombre d'aller-retour domicile &lt;-&gt; lieu de la réunion x 20 €
(voir encart ci-dessous [B])</t>
  </si>
  <si>
    <t>nombre de repas x 17,70 €
(voir encart ci-dessous [C])</t>
  </si>
  <si>
    <r>
      <t>[A]</t>
    </r>
    <r>
      <rPr>
        <sz val="11"/>
        <rFont val="Calibri"/>
        <family val="2"/>
        <scheme val="minor"/>
      </rPr>
      <t xml:space="preserve"> SMIC horaire brut  au 01/01/2025 = 11.88 €. Le SMIC est normalement revalorisé au 1er janvier de chaque année.
[B] Le forfait applicable pour le trajet domicile &lt;-&gt; lieu de la réunion est de 20€ par jour par aller/retour.
[C] Forfait de 17,70 € par repas.</t>
    </r>
  </si>
  <si>
    <t>Sous-total frais du temps passé + Sous-total frais de déplacement + Sous-total frais de restauration</t>
  </si>
  <si>
    <t>(saisir le nombre total de repas tous agriculteurs participants confondus)</t>
  </si>
  <si>
    <t>Partie réservée à l'administration - Instruction des dépenses d'amortissement</t>
  </si>
  <si>
    <t>Partie à remplir par le bénéficiaire - Présentation des dépenses d'amortissement</t>
  </si>
  <si>
    <t>Montant total présenté</t>
  </si>
  <si>
    <t>Contrat de travail ou équivalent</t>
  </si>
  <si>
    <t>Lettre de mission</t>
  </si>
  <si>
    <t>(le cas échéant, pour préciser un point saillant au Service Instructeur, notamment la période de référence des frais salariaux présentés)</t>
  </si>
  <si>
    <t>Projets groupes opérationnels</t>
  </si>
  <si>
    <t>Création groupes opérationnels</t>
  </si>
  <si>
    <t>Partenaire 4</t>
  </si>
  <si>
    <t>Total présenté Partenaire 4</t>
  </si>
  <si>
    <t>Total retenu Chef de file</t>
  </si>
  <si>
    <t>Total écarté Chef de file</t>
  </si>
  <si>
    <t>Total retenu Partenaire 1</t>
  </si>
  <si>
    <t>Total écarté Partenaire 1</t>
  </si>
  <si>
    <t>Total retenu Partenaire 2</t>
  </si>
  <si>
    <t>Total écarté Partenaire 2</t>
  </si>
  <si>
    <t>Total retenu Partenaire 3</t>
  </si>
  <si>
    <t>Total écarté Partenaire 3</t>
  </si>
  <si>
    <t>Total retenu Partenaire 4</t>
  </si>
  <si>
    <t>Total écarté Partenaire 4</t>
  </si>
  <si>
    <t>Diffusion résultats</t>
  </si>
  <si>
    <t>3 - Déplacement &amp; hébergement</t>
  </si>
  <si>
    <t>2 - Achat &amp; prestation</t>
  </si>
  <si>
    <t>Quantité / Poids / Surface / Autre</t>
  </si>
  <si>
    <t>Unité dans laquelle s'exprime Quantité / Poids / Surface / Autre</t>
  </si>
  <si>
    <t>unité dans laquelle s'exprime la quantité, le poids, la surface etc. correspondant(e) à la dépense</t>
  </si>
  <si>
    <t>Partie réservée à l'administration - Instruction des dépenses de contribution en nature</t>
  </si>
  <si>
    <t>Description de la mission</t>
  </si>
  <si>
    <t>(nature de la contribution apportée à l'opération.
Ex: terrain, bien immeuble, équipement…)</t>
  </si>
  <si>
    <t>Justificatif d'affectation à l'opération</t>
  </si>
  <si>
    <t>(ex: attestation d’affectation du bien à l’opération…)</t>
  </si>
  <si>
    <t>Valeur de la contribution</t>
  </si>
  <si>
    <t>taux d'affectation à l'opération x Valeur de la contribution</t>
  </si>
  <si>
    <t>Justificatif de la valeur de la contribution</t>
  </si>
  <si>
    <t>(montant unitaire de la contribution en nature applicable en euro)</t>
  </si>
  <si>
    <t>(pour les terrains et biens immeubles: certificat d’un expert indépendant qualifié;
pour les services, biens d’équipement ou de matières premières: prix catalogue, devis, etc.)</t>
  </si>
  <si>
    <t>Oui / Non / Sans objet</t>
  </si>
  <si>
    <t>Microscope électronique</t>
  </si>
  <si>
    <t>(nature du bien)</t>
  </si>
  <si>
    <t>(préciser le lien entre la dépense amortie et l'opération, et son caractère nécessaire)</t>
  </si>
  <si>
    <t>Justificatif de la valeur du bien amorti</t>
  </si>
  <si>
    <t>01/09/2025</t>
  </si>
  <si>
    <t>Justificatif de la modalité d'amortissement</t>
  </si>
  <si>
    <t>(plan d'amortissement prévisionnel, attestation sur l’honneur du bénéficiaire qui atteste que le bien amorti n’a pas fait l’objet de subventions publiques, etc.)</t>
  </si>
  <si>
    <t>Taux d'affectation à l'opération</t>
  </si>
  <si>
    <t>(si la dépense est affectée partiellement à l'opération, préciser le taux de proratisation retenu ex: 50% ; si la dépense est intégralement liée à l'opération préciser 100%)</t>
  </si>
  <si>
    <t>Utilisation pour le WP2 - "Analyse microscopique"</t>
  </si>
  <si>
    <t>Description du bien amortissable</t>
  </si>
  <si>
    <t>Type de bien</t>
  </si>
  <si>
    <t>(neuf / occasion)</t>
  </si>
  <si>
    <t>Neuf</t>
  </si>
  <si>
    <t>Plan d'amortissement, attestation sur l'honneur</t>
  </si>
  <si>
    <t>Montant de la charge d'amortissement présenté</t>
  </si>
  <si>
    <t>Durée d’amortissement présentée</t>
  </si>
  <si>
    <t>C4579</t>
  </si>
  <si>
    <t>L’amortissement de matériels existants avant le démarrage de l’opération n'est pas éligible.</t>
  </si>
  <si>
    <t>1.2 Achat &amp; prestation</t>
  </si>
  <si>
    <t>1.3 Déplacement &amp; hébergement</t>
  </si>
  <si>
    <t>1.5 Cout participation agri</t>
  </si>
  <si>
    <t>salaire brut
(saisie automatique à corriger selon les modalités d'instruction)</t>
  </si>
  <si>
    <t>charges patronales
(saisie automatique à corriger selon les modalités d'instruction)</t>
  </si>
  <si>
    <t>Intitulé de l'opération:</t>
  </si>
  <si>
    <t>Taux d'Aide Publique (TAP) réglementaire du dispositif, équivalent au Taux Maximum d'Aide Publique (TMAP) le cas échéant</t>
  </si>
  <si>
    <t>Part du type d'action productif et non-productif sur le total des dépenses présentées (en %)</t>
  </si>
  <si>
    <t>TAP réglementaire du dispositif x Dépenses présentées</t>
  </si>
  <si>
    <t>(évaluation de la valeur du bien par un expert indépendat)</t>
  </si>
  <si>
    <t>La dépense de prestation est-elle un investissement immatériel productif  ? (Oui/Non)</t>
  </si>
  <si>
    <t>Salle de réunion</t>
  </si>
  <si>
    <t>Compte-rendu de réunion, feuille de présence signée</t>
  </si>
  <si>
    <t>2h</t>
  </si>
  <si>
    <t>estimation de la valeur locative du bien par un expert indépendant habilité</t>
  </si>
  <si>
    <t>Pour les équipements, instruments et matériels pour lesquels la durée d'amortissement est supérieure à la durée de l'opération, la dépense correspondante est à présenter dans l'onglet 1.6 Amortissement.
Les dépenses suivantes ne sont pas éligibles :
- coûts salariaux ;
- dépenses liées aux consommables et fournitures ;
- locations longues durées de véhicules.
Une pièce estimative comparative est nécessaire à partir d'un coût de 3 000 €HT et 2 pièces comparatives à partir de 90 000 €HT.
Les frais de location sont pris en compte dans la limite du coût d’amortissement des investissements neufs.</t>
  </si>
  <si>
    <t>(choisir une des propositions de la liste déroulante)</t>
  </si>
  <si>
    <t>Le temps passé aux expérimentations est limité à 35h par semaine est doit être justifié par des protocoles d'expérimentation ou autres justificatifs.</t>
  </si>
  <si>
    <t>(exemple: invitation au séminaire, programme de la journée technique, protocole expérimental, etc.)</t>
  </si>
  <si>
    <t>Justificatifs de la participation des agriculteurs</t>
  </si>
  <si>
    <t>Contrôles bloquants à résoudre avant présentation du plan de financement au service instructeur</t>
  </si>
  <si>
    <t>Montant maximal d’une demande d’aide = 1 000 000 € HT</t>
  </si>
  <si>
    <t>Pas de seuils pour cette intervention</t>
  </si>
  <si>
    <t>Investissements productifs</t>
  </si>
  <si>
    <t>Investissements non-productifs</t>
  </si>
  <si>
    <t>Partie à remplir par le bénéficiaire - Présentation des options de coûs simplifiés</t>
  </si>
  <si>
    <t>Montant des dépenses servant de base de calcul</t>
  </si>
  <si>
    <t>(saisie automatique sur la base des informations déclarées dans les onglets précédents)</t>
  </si>
  <si>
    <t>(Montant des dépenses servant de base de calcul x 25%)</t>
  </si>
  <si>
    <t>(reprendre les numérotations des partenaires tels que renseignées dans l'onglet Accueil)</t>
  </si>
  <si>
    <t>Partenaire qui porte la dépense</t>
  </si>
  <si>
    <r>
      <rPr>
        <b/>
        <i/>
        <sz val="11"/>
        <color rgb="FFFF0000"/>
        <rFont val="Calibri"/>
        <family val="2"/>
      </rPr>
      <t>Saisir dans cette colonne le TAP applicable à chaque type d'action productif et non-productif.</t>
    </r>
    <r>
      <rPr>
        <b/>
        <i/>
        <sz val="11"/>
        <rFont val="Calibri"/>
        <family val="2"/>
      </rPr>
      <t xml:space="preserve">
Par exemple:
➔ Pour les opérations non concernées par la réglementation des aides d'Etat, le TMAP est de 80% pour les investissements productifs et de 100% pour les investissements non-productifs.
➔ Cependant, si votre opération est concernée par la réglementation des aides d'Etat:
- le TMAP varie selon le régime d'aide applicable :
•	100 % hors coûts liés aux investissements pour le régime SA.108057 - 65 % pour les investissements liées à la production agricole primaire. Ce taux est de 80 % dans les cas listés au point (26) (a) du régime d'aide, et de 85 % pour les investissements dans de petites exploitations agricoles ; 
•	100 % pour le régime SA. 108732 ;
•	100 % pour le régime SA.108915 ;
•	100 % pour le régime SA.108940 - Pour les projets de démonstration, le montant d'aide maximal est plafonné à 100 000 € par entreprise agricole sur une périod ede trois exercices comptables ;
- Dans ce cas, l’aide maximale selon les règles de l'aide d'état est d’application dans la limite des taux indiqués dans le PSR.
➔ En cas de de minimis, appliquer le TMAP du programme et plafonner le montant d'aide publique à 300 000 sur trois ans glissants.</t>
    </r>
  </si>
  <si>
    <t>Montant d'aide calculé après application des Règles d'Interventions Financières (RIF)</t>
  </si>
  <si>
    <t xml:space="preserve">
Taux établit par la stratégie régionale dans le cadre de cette intervention</t>
  </si>
  <si>
    <t>Frais de déplacement et d’hébergement des partenaires (hors déplacement routier, les frais kilométriques et les frais de péage ne sont pas éligibles).
Une pièce estimative comparative est nécessaire à partir d'un coût de 3 000€ HT et 2 pièces estimatives à partir de 90 000€ HT.
A noter que les réservations de billet d'avion et de train doivent être réalisés en classe économique.
Les nuitées doivent être en corrélation avec le nombre de jours nécessaires à la mission. Les montants sont acceptés dans la limite de ceux précisés dans l’arrêté du 3 juillet 2006 fixant les taux des indemnités de mission prévues à l'article 3 du décret n° 2006-781 du 3 juillet 2006 fixant les conditions et les modalités de règlement des frais occasionnés par les déplacements temporaires des personnels civils de l'Etat.</t>
  </si>
  <si>
    <t>(saisie automatique à corriger selon les modalités d'instruction en particulier en plafonnant les montants si nécessaire)</t>
  </si>
  <si>
    <t>Montant d'aide calculé &lt; ou = (Montant des dépenses - Contribution en nature)</t>
  </si>
  <si>
    <t>Emprunt + Auto-financement + contribution en nature + financement externe d'origine privée</t>
  </si>
  <si>
    <t>Partenaire 5</t>
  </si>
  <si>
    <t>Partenaire 6</t>
  </si>
  <si>
    <t>Total écarté Partenaire 5</t>
  </si>
  <si>
    <t>Total retenu Partenaire 6</t>
  </si>
  <si>
    <t>Total présenté Partenaire 6</t>
  </si>
  <si>
    <t>Total présenté Partenaire 5</t>
  </si>
  <si>
    <t>Total écarté Partenaire 6</t>
  </si>
  <si>
    <t>Total retenu Partenaire 5</t>
  </si>
  <si>
    <t>Montant de l'apport et du financement externe d'origine privée</t>
  </si>
  <si>
    <t>% de l'apport et du financement externe d'origine privée</t>
  </si>
  <si>
    <t>Partie réservée à l'administration - Instruction des options de coûs simplifiés</t>
  </si>
  <si>
    <t>VENTILATION DES MONTANTS FINANCEURS PAR PARTENAIRE ET POSTES DE DEPENSE</t>
  </si>
  <si>
    <t>1.1 Frais personnel</t>
  </si>
  <si>
    <t>1.7 OCS</t>
  </si>
  <si>
    <r>
      <rPr>
        <sz val="10"/>
        <rFont val="Calibri"/>
        <family val="2"/>
        <scheme val="minor"/>
      </rPr>
      <t>Oui / Non / Non concerné</t>
    </r>
    <r>
      <rPr>
        <i/>
        <sz val="10"/>
        <rFont val="Calibri"/>
        <family val="2"/>
        <scheme val="minor"/>
      </rPr>
      <t xml:space="preserve">
(menu déroulant)</t>
    </r>
  </si>
  <si>
    <t>Pas de marché public / Marché à procédure adaptée (MAPA) / Marché innovant / Marché à procédure formalisée
(menu déroulant)</t>
  </si>
  <si>
    <r>
      <t xml:space="preserve">Pas de marché public / Marché à procédure adaptée (MAPA) / Marché innovant / Marché à procédure formalisée
</t>
    </r>
    <r>
      <rPr>
        <i/>
        <sz val="10"/>
        <rFont val="Calibri"/>
        <family val="2"/>
        <scheme val="minor"/>
      </rPr>
      <t>(menu déroulant)</t>
    </r>
  </si>
  <si>
    <r>
      <t>I</t>
    </r>
    <r>
      <rPr>
        <sz val="10"/>
        <rFont val="Arial"/>
        <family val="2"/>
      </rPr>
      <t xml:space="preserve"> les cellules de couleur</t>
    </r>
    <r>
      <rPr>
        <b/>
        <sz val="10"/>
        <color indexed="44"/>
        <rFont val="Arial"/>
        <family val="2"/>
      </rPr>
      <t xml:space="preserve"> bleue </t>
    </r>
    <r>
      <rPr>
        <sz val="10"/>
        <rFont val="Arial"/>
        <family val="2"/>
      </rPr>
      <t>ont une formule automatisée - Les cases blanches sont à compléter manuellement</t>
    </r>
  </si>
  <si>
    <t>Montant de l'emprunt, le cas échéant</t>
  </si>
  <si>
    <t>Postes de dépenses</t>
  </si>
  <si>
    <t>Montant de l'auto-financement, le cas échéant</t>
  </si>
  <si>
    <t>Montant de la contribution en nature, le cas échéant</t>
  </si>
  <si>
    <t>Montant du financement externe d'origine privée, le cas échéant</t>
  </si>
  <si>
    <t>Modalités de prise en compte
(saisie automatique)</t>
  </si>
  <si>
    <t>Saisir vos choix dans les cases blanches à l'aide des menus déroulants.
Dans la colonne C, reprendre les intitulés des partenaires tels que rempli dans l'onglet A-Ressources prévisionnelles en suivant l'exemple.
Pour chaque type d'action sélectionné en colonne D, rappeler en colonne E la description détaillée correspondante.
La colonne F se complète automatiquement en fonction du poste de dépense sélectionné par rapport aux modalités de prise en compte possibles.
Saisir l'ensemble des choix pour le chef de file ainsi que pour chaque partenaire les uns à la suite des autres en suivant l'exemple.</t>
  </si>
  <si>
    <t>Partie réservée à l'administration - Récapitulatif des dépenses de l'opération retenues à l'instruction
(saisies automatiques à corriger selon les modalités d'instruction)</t>
  </si>
  <si>
    <t>Montants Instruits</t>
  </si>
  <si>
    <t>Montants écartés</t>
  </si>
  <si>
    <t>Montant de l'apport et du financement externe d'origine privée nécessaire</t>
  </si>
  <si>
    <t>Présence ou non d'investissements productifs</t>
  </si>
  <si>
    <r>
      <t xml:space="preserve">Recettes prévisionnelles - onglet A :
</t>
    </r>
    <r>
      <rPr>
        <sz val="12"/>
        <color theme="1"/>
        <rFont val="Calibri"/>
        <family val="2"/>
        <scheme val="minor"/>
      </rPr>
      <t>Compléter cet onglet afin de présenter les recettes prévisionnelles générées par le projet.</t>
    </r>
  </si>
  <si>
    <r>
      <t xml:space="preserve">Accueil
</t>
    </r>
    <r>
      <rPr>
        <sz val="12"/>
        <color rgb="FFFF0000"/>
        <rFont val="Calibri"/>
        <family val="2"/>
        <scheme val="minor"/>
      </rPr>
      <t>Saisir l'intitulé de l'opération en ligne n°9.
Compléter le tableau ci-dessous afin de présenter le chef de fil et les partenaires. Dans les onglets suivants, Veiller à identifier chaque partenaire avec le numéro auquel il se rapporte dans le tableau ci-dessous.
Dans le cas où il n'y a pas suffisamment de blocs aux vues du nombre de partenaires pour le projet, contacter le service instructeur.</t>
    </r>
    <r>
      <rPr>
        <b/>
        <sz val="12"/>
        <color rgb="FFFF0000"/>
        <rFont val="Calibri"/>
        <family val="2"/>
        <scheme val="minor"/>
      </rPr>
      <t xml:space="preserve">
</t>
    </r>
    <r>
      <rPr>
        <sz val="12"/>
        <color theme="1"/>
        <rFont val="Calibri"/>
        <family val="2"/>
        <scheme val="minor"/>
      </rPr>
      <t>Remplir les onglets suivants de gauche à droite (de l'onglet "A-Ressources prévisionnelles" à l'onglet "Syn dep beneficiaire").</t>
    </r>
  </si>
  <si>
    <t>Identité de la structure prêteuse, obtenu?, justificatif présenté</t>
  </si>
  <si>
    <t>Identité du/des financeur(s) privé(s) externe(s), obtenu?, justificatif présenté</t>
  </si>
  <si>
    <t>Contrôles automatiques</t>
  </si>
  <si>
    <t>Taux de 25% sur les dépenses directes de l’opération.
L’assiette de coûts directs servant de base de calcul ne doit pas intégrer des prestations externes ou du soutien financier à des tiers</t>
  </si>
  <si>
    <r>
      <rPr>
        <b/>
        <sz val="12"/>
        <color theme="1"/>
        <rFont val="Calibri"/>
        <family val="2"/>
        <scheme val="minor"/>
      </rPr>
      <t>Synthèse des dépenses instruites - onglet "Syn pf instructeur"</t>
    </r>
    <r>
      <rPr>
        <sz val="12"/>
        <color theme="1"/>
        <rFont val="Calibri"/>
        <family val="2"/>
        <scheme val="minor"/>
      </rPr>
      <t xml:space="preserve">
Cet onglet est entièrement réservé à l'administration.</t>
    </r>
  </si>
  <si>
    <r>
      <rPr>
        <b/>
        <sz val="12"/>
        <color theme="1"/>
        <rFont val="Calibri"/>
        <family val="2"/>
        <scheme val="minor"/>
      </rPr>
      <t>Synthèse des dépenses du bénéficiaire - onglet "Syn pf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renseigner les financements prévisionnels connus au moment du dépôt de la demande d'aide ;
- reporter dans EuroPAC les montants synthétisés demandés dans l'onglet "Plan de financement prévisionnel du projet" ; 
- enregistrer le présent document, puis le verser dans EUROPAC dans l'onglet "Dépenses prévisionnelles".</t>
    </r>
  </si>
  <si>
    <r>
      <rPr>
        <b/>
        <sz val="12"/>
        <color theme="1"/>
        <rFont val="Calibri"/>
        <family val="2"/>
        <scheme val="minor"/>
      </rPr>
      <t>Dépenses prévisionnelles - onglets 1.1 à 1.7 :</t>
    </r>
    <r>
      <rPr>
        <sz val="12"/>
        <color theme="1"/>
        <rFont val="Calibri"/>
        <family val="2"/>
        <scheme val="minor"/>
      </rPr>
      <t xml:space="preserve">
</t>
    </r>
    <r>
      <rPr>
        <sz val="12"/>
        <color rgb="FFFF0000"/>
        <rFont val="Calibri"/>
        <family val="2"/>
        <scheme val="minor"/>
      </rPr>
      <t xml:space="preserve">Ces onglets sont à compléter uniquement si vous êtes concernés par le poste de dépense en question.
Le chef de file ainsi que l'ensemble des partenaires doivent compléter le même tableau les uns à la suite des autres en identitifant dans la colonne "Raison sociale / nom du partenaire" le chef de file ou le partenaire présentant la ligne de dépense.
</t>
    </r>
    <r>
      <rPr>
        <sz val="12"/>
        <color theme="1"/>
        <rFont val="Calibri"/>
        <family val="2"/>
        <scheme val="minor"/>
      </rPr>
      <t xml:space="preserve">
Pour chaque poste de dépense prévisionnel (onglets 1.1 à 1.7),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 clair ne sont pas à saisir et sont calculées à partir des informations saisies. </t>
    </r>
    <r>
      <rPr>
        <b/>
        <sz val="12"/>
        <color rgb="FFFF0000"/>
        <rFont val="Calibri"/>
        <family val="2"/>
        <scheme val="minor"/>
      </rPr>
      <t xml:space="preserve">
</t>
    </r>
    <r>
      <rPr>
        <sz val="12"/>
        <rFont val="Calibri"/>
        <family val="2"/>
        <scheme val="minor"/>
      </rPr>
      <t>- sur chaque onglet, une ligne grisée vous servira d'exemple. Elle est pré-renseignée afin de vous guider dans la saisie des lignes de dépenses.</t>
    </r>
  </si>
  <si>
    <t>Merci de saisir une ligne par personne
Les frais de personnel des agents titulaires de la fonction publique d'Etat ne sont pas éligibles. Pour ce type d'organisation, seul le personnel contractuel est éligible.  
Les frais de personnel dont la quotité d’affectation à l’opération est inférieure à 15% ne sont pas éligibles. La période de référence du taux d'affectation doit être de 1 an. Par exemple, un agent peut être à 50% sur l'opération la première année puis à 60% la deuxième année (dans ce cas saisir 2 lignes de dépense). Les affectations de moins d'un an, même si le taux est supérieur à 15%, ne sont pas éligibles. Le taux d'affectation peut-être inférieur à 15% par type d'action sous réserve que le taux d'affectation global à l'opération soit supérieur ou égal à 15%.
Les frais de personnel dont l'affectation à l'opération est justifiée par des feuilles de temps ne sont pas acceptés. La justification doit être réalisée via lettre de mission, contrat, fiche de poste formalisant l'affectation. 
Les frais de personnels dédiés à l'opération sont plafonnés selon le type de fonction occupée (cf. cellule F7).</t>
  </si>
  <si>
    <t>Durée de l'opération</t>
  </si>
  <si>
    <t>Durée totale de l’amortissement</t>
  </si>
  <si>
    <t>3</t>
  </si>
  <si>
    <t>10</t>
  </si>
  <si>
    <t>Coût total de l'amortissement</t>
  </si>
  <si>
    <t>(montant de la charge d'amortissement pour la durée totale d'amortissement du matériel)</t>
  </si>
  <si>
    <t>[(coût total de l'amortissement / durée totale de l'amortissement) x durée d'amortissement présentée ] x taux d'affectation à l'opération</t>
  </si>
  <si>
    <t>Montant des dépenses couvertes par l"OCS 25% éligible</t>
  </si>
  <si>
    <t>Montant des coûts indirects couverts par l'OCS 25% présenté</t>
  </si>
  <si>
    <t>Montant total éligible</t>
  </si>
  <si>
    <t>Montant éligible</t>
  </si>
  <si>
    <t>Montant HT du Devis présenté</t>
  </si>
  <si>
    <t>Montant TVA du Devis présenté</t>
  </si>
  <si>
    <t>Montant TTC du Devis présenté</t>
  </si>
  <si>
    <t>Montant des frais salariaux liés à l'opération éligible</t>
  </si>
  <si>
    <t>Montant des frais salariaux liés à l'opération présenté</t>
  </si>
  <si>
    <t>Tableau 1 : Achat de matériel</t>
  </si>
  <si>
    <t>type de dépense (acquisition de matériel...)</t>
  </si>
  <si>
    <t>Description de la dépense : Achat de matériel (voir Tableau 2 ci-dessous pour prestation / sous-traitance)</t>
  </si>
  <si>
    <r>
      <t xml:space="preserve">1.2 Achat de matériel et Prestation externe / Sous-traitance (y compris les locations) de l'ensemble des partenaires
</t>
    </r>
    <r>
      <rPr>
        <sz val="14"/>
        <rFont val="Calibri"/>
        <family val="2"/>
        <scheme val="minor"/>
      </rPr>
      <t>TABLEAU 1 : Achat de matériel
TABLEAU 2 : Prestation externe / Sous-traitance (y compris les locations) de l'ensemble des partenaires</t>
    </r>
  </si>
  <si>
    <t>TABLEAU 2 : Prestation externe / sous-traitance (y compris les locations)</t>
  </si>
  <si>
    <t>type de dépense (prestation, location,...)</t>
  </si>
  <si>
    <t>Description de la dépense Prestation externe / Sous-traitance (voir Tableau 1 ci-dessus pour achat de matériel)</t>
  </si>
  <si>
    <t>Montant retenu TVA</t>
  </si>
  <si>
    <t>Dénomination du fournisseur présenté</t>
  </si>
  <si>
    <t>Référence du devis présenté / justificatif présenté</t>
  </si>
  <si>
    <t>Date du devis présenté / justificatif présenté</t>
  </si>
  <si>
    <t>Dénomination du prestataire présenté</t>
  </si>
  <si>
    <t>Dénomination du fournisseur préesnté</t>
  </si>
  <si>
    <t>Date du devis retenu / justificatif présenté</t>
  </si>
  <si>
    <t>Taux d'affectation à l'opération sur la durée présentée</t>
  </si>
  <si>
    <t>en année</t>
  </si>
  <si>
    <t>Taux d'affectation au projet sur la durée présentée</t>
  </si>
  <si>
    <t>(vérification automatique de cohérence entre les montants présenté, les montants raisonnables et les montants retenus.
En cas d'anomalie, corriger le montant incohérent ou justifier le choix d'instruction.)</t>
  </si>
  <si>
    <t>(le cas échéant, pour préciser un point saillant au Service Instructeur ex: Si le devis présenté n'est pas le moins cher expliquer obligatoirement le choix)</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</si>
  <si>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si le montant retenu est supérieur au montant raisonnable expliquer obligatoirement le choix…)</t>
  </si>
  <si>
    <t>Séminaire</t>
  </si>
  <si>
    <t>Préciser HT ou TTC
(sélectionner dans la liste déroulante)</t>
  </si>
  <si>
    <t>Pour les opérations bénéficiant d'une autre aide publique que les aides FEADER et Région comme par exemple des financements de l'Etat ou des EPCI, saisir ce montant.</t>
  </si>
  <si>
    <t>Taux de co-financement FEADER</t>
  </si>
  <si>
    <t>Taux de co-financement de la part nationale</t>
  </si>
  <si>
    <t>Le montant du financeur public autre que FEADER/Région prend-il en charge toute la part nationale?</t>
  </si>
  <si>
    <t>Montant d'aide calculé après application des RIF - Montant du financeur public autre que FEADER/Région</t>
  </si>
  <si>
    <t>Montant du financeur public autre que FEADER/Région dans la part nationale</t>
  </si>
  <si>
    <t>Montant de la part nationale - le montant du financeur public autre que FEADER/Région</t>
  </si>
  <si>
    <t>Montant du financement Région</t>
  </si>
  <si>
    <t>Montant du top-up le cas échéant</t>
  </si>
  <si>
    <t>Identité du/des financeur(s) public(s) autre(s) que FEADER/Région, justificatif présenté</t>
  </si>
  <si>
    <t>Le financement public autre que FEADER/Région est-il obtenu en date du dépôt de la demande d'aide?</t>
  </si>
  <si>
    <t>En cohérence avec le guide des procédures et la note de procédure pour l'instruction du plan de financement, préciser ici l'analyse effectuée et justifier les éventuels écarts avec les montants présentés. Il s'agira en particulier:
- d'identifier si les assiettes éligibles des différents financeurs nationaux recouvrent, en tout ou en partie, l’assiette PSR.
- pour les aides publiques nationales, vérifier le montant exact des contributions apportées spécifiquement sur l’assiette PSR.</t>
  </si>
  <si>
    <r>
      <t xml:space="preserve">Saisie automatique en fonction des montants </t>
    </r>
    <r>
      <rPr>
        <b/>
        <sz val="11"/>
        <color rgb="FFFF0000"/>
        <rFont val="Calibri"/>
        <family val="2"/>
      </rPr>
      <t>(à corriger à l'aide du menu déroulant et en fonction des modalités d'instruction)</t>
    </r>
  </si>
  <si>
    <r>
      <t>Montant du financeur public autre que FEADER/Région, le cas échéant (</t>
    </r>
    <r>
      <rPr>
        <b/>
        <sz val="11"/>
        <color rgb="FFFF0000"/>
        <rFont val="Calibri"/>
        <family val="2"/>
      </rPr>
      <t>Attention, si l'assiette est différente de celle du FEADER et/ou si il y a plusieurs financeurs à saisir dans cette colonne, un échange avec le service instructeur est nécessaire avant validation de la demande d'aide</t>
    </r>
    <r>
      <rPr>
        <b/>
        <sz val="11"/>
        <rFont val="Calibri"/>
        <family val="2"/>
      </rPr>
      <t>)</t>
    </r>
  </si>
  <si>
    <t>Saisie automatique en fonction des montants</t>
  </si>
  <si>
    <r>
      <t xml:space="preserve">Saisie automatique en fonction des montants
Saisie automatique à corriger dans le cas où le montant du financeur public autre que FEADER/Région est supérieur à la part nationale, mais que la Région participe également à la part nationale </t>
    </r>
    <r>
      <rPr>
        <b/>
        <i/>
        <sz val="11"/>
        <color rgb="FFFF0000"/>
        <rFont val="Calibri"/>
        <family val="2"/>
      </rPr>
      <t>(se rapprocher du service instructeur)</t>
    </r>
  </si>
  <si>
    <r>
      <t xml:space="preserve">Saisie automatique en fonction des montants </t>
    </r>
    <r>
      <rPr>
        <b/>
        <i/>
        <sz val="11"/>
        <color rgb="FFFF0000"/>
        <rFont val="Calibri"/>
        <family val="2"/>
      </rPr>
      <t>(à corriger à l'aide du menu déroulant si consigne différente et se rapprocher du service instructeur le cas échéant)</t>
    </r>
  </si>
  <si>
    <r>
      <t xml:space="preserve">Montant du financeur public autre que FEADER/Région, le cas échéant </t>
    </r>
    <r>
      <rPr>
        <sz val="11"/>
        <color rgb="FFFF0000"/>
        <rFont val="Calibri"/>
        <family val="2"/>
      </rPr>
      <t>(Attention, si l'assiette est différente de celle du FEADER un échange avec le service instructeur est nécessaire avant validation de la demande d'aide)</t>
    </r>
  </si>
  <si>
    <r>
      <t xml:space="preserve">Saisie automatique </t>
    </r>
    <r>
      <rPr>
        <b/>
        <i/>
        <sz val="11"/>
        <color rgb="FFFF0000"/>
        <rFont val="Calibri"/>
        <family val="2"/>
      </rPr>
      <t>(à corriger dans le cas où le montant du financeur public autre que FEADER/Région est supérieur à la part nationale, mais que la Région participe également à la part nationale)</t>
    </r>
    <r>
      <rPr>
        <b/>
        <i/>
        <sz val="11"/>
        <rFont val="Calibri"/>
        <family val="2"/>
      </rPr>
      <t>.</t>
    </r>
  </si>
  <si>
    <r>
      <t>Montant du financeur public autre que FEADER/Région, le cas échéant (</t>
    </r>
    <r>
      <rPr>
        <b/>
        <sz val="11"/>
        <color rgb="FFFF0000"/>
        <rFont val="Calibri"/>
        <family val="2"/>
      </rPr>
      <t>Attention, si l'assiette est différente de celle du FEADER il convient de tracer l'instruction dans un document séparé</t>
    </r>
    <r>
      <rPr>
        <b/>
        <sz val="11"/>
        <rFont val="Calibri"/>
        <family val="2"/>
      </rPr>
      <t>)</t>
    </r>
  </si>
  <si>
    <t>Montant de la part nationale à solliciter</t>
  </si>
  <si>
    <t>Montant d'aide publique calculé après application des Règles d'Interventions Financières (RIF)</t>
  </si>
  <si>
    <t>version 4 - Juin 2025</t>
  </si>
  <si>
    <r>
      <t xml:space="preserve">De façon générale:
</t>
    </r>
    <r>
      <rPr>
        <sz val="12"/>
        <color theme="1"/>
        <rFont val="Calibri"/>
        <family val="2"/>
        <scheme val="minor"/>
      </rPr>
      <t xml:space="preserve">- Il est conseillé de compléter les onglets de celui le plus à gauche "Accueil" vers l'onglet le plus à droite "Syn dep bénéficiaire" (l'onglet "Syn dep instructeur" étant réservé à l'administration) ;
- Il faut impérativement compléter toutes les cases non-verrouillées (cases blacnhes) pour permettre l'instruction du dossier. </t>
    </r>
    <r>
      <rPr>
        <sz val="12"/>
        <color rgb="FFFF0000"/>
        <rFont val="Calibri"/>
        <family val="2"/>
        <scheme val="minor"/>
      </rPr>
      <t>En particulier, les informations suivantes sont indispensables aux calculs :
Partenaire qui porte la dépense ; Type d'action ; Investissement productif ou non; Taux d'affectation ; Montants présentés.</t>
    </r>
  </si>
  <si>
    <r>
      <t xml:space="preserve">L’émergence de groupes opérationnels, afin de donner l’opportunité à des porteurs de développer ou affiner leurs idées, leurs partenariats, leurs projets
</t>
    </r>
    <r>
      <rPr>
        <b/>
        <sz val="11"/>
        <color rgb="FF0070C0"/>
        <rFont val="Calibri"/>
        <family val="2"/>
        <scheme val="minor"/>
      </rPr>
      <t>(Création groupes opérationnels)</t>
    </r>
  </si>
  <si>
    <r>
      <t xml:space="preserve">La mise en œuvre de projets innovants et collaboratifs
</t>
    </r>
    <r>
      <rPr>
        <b/>
        <sz val="11"/>
        <color rgb="FF0070C0"/>
        <rFont val="Calibri"/>
        <family val="2"/>
        <scheme val="minor"/>
      </rPr>
      <t>(Projets groupes opérationnels)</t>
    </r>
  </si>
  <si>
    <r>
      <t xml:space="preserve">La diffusion des résultats des projets innovants et collaboratifs
</t>
    </r>
    <r>
      <rPr>
        <b/>
        <sz val="11"/>
        <color rgb="FF0070C0"/>
        <rFont val="Calibri"/>
        <family val="2"/>
        <scheme val="minor"/>
      </rPr>
      <t>(Diffusion résultats)</t>
    </r>
  </si>
  <si>
    <t>7 - OCS</t>
  </si>
  <si>
    <r>
      <t xml:space="preserve">total
(saisie automatique à corriger selon les modalités d'instruction)
</t>
    </r>
    <r>
      <rPr>
        <i/>
        <sz val="10"/>
        <color rgb="FFFF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</si>
  <si>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r>
      <rPr>
        <b/>
        <i/>
        <sz val="10"/>
        <color rgb="FFC00000"/>
        <rFont val="Calibri"/>
        <family val="2"/>
        <scheme val="minor"/>
      </rPr>
      <t>Réponse obligatoire pour les calculs</t>
    </r>
    <r>
      <rPr>
        <i/>
        <sz val="10"/>
        <rFont val="Calibri"/>
        <family val="2"/>
        <scheme val="minor"/>
      </rPr>
      <t xml:space="preserve">
(on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dans l'encart jaune ci-dessous*.)</t>
    </r>
  </si>
  <si>
    <r>
      <t xml:space="preserve">Assiette PSN présentée
</t>
    </r>
    <r>
      <rPr>
        <b/>
        <sz val="11"/>
        <color theme="1"/>
        <rFont val="Calibri"/>
        <family val="2"/>
        <scheme val="minor"/>
      </rPr>
      <t>(donnée à titre informatif ne valant ni promesse d'attribution de l'aide, ni contractualisation des montants indiqués)</t>
    </r>
  </si>
  <si>
    <t>Montant d'aide publique calculé après application des RIF</t>
  </si>
  <si>
    <r>
      <t xml:space="preserve">Assiette PSN retenue
</t>
    </r>
    <r>
      <rPr>
        <b/>
        <sz val="11"/>
        <color theme="1"/>
        <rFont val="Calibri"/>
        <family val="2"/>
        <scheme val="minor"/>
      </rPr>
      <t>(donnée à titre informatif ne valant ni promesse d'attribution de l'aide, ni contractualisation des montants indiqués)</t>
    </r>
  </si>
  <si>
    <r>
      <t xml:space="preserve">Recettes prévisionnelles générées
</t>
    </r>
    <r>
      <rPr>
        <b/>
        <sz val="11"/>
        <color rgb="FFFF0000"/>
        <rFont val="Calibri"/>
        <family val="2"/>
        <scheme val="minor"/>
      </rPr>
      <t>(Dans le cas où les recettes sont à déduire du Montant total HT se rapprocher du service instructeur)</t>
    </r>
  </si>
  <si>
    <r>
      <t xml:space="preserve">Recettes prévisionnelles générées
</t>
    </r>
    <r>
      <rPr>
        <b/>
        <sz val="11"/>
        <color rgb="FFFF0000"/>
        <rFont val="Calibri"/>
        <family val="2"/>
        <scheme val="minor"/>
      </rPr>
      <t>(Dans le cas où les recettes sont à déduire du Montant total HT corriger les montants de la synthèse en conséquence)</t>
    </r>
  </si>
  <si>
    <r>
      <t xml:space="preserve">Présentation des postes de dépense et des types d'actions - onglet 0 :
</t>
    </r>
    <r>
      <rPr>
        <sz val="12"/>
        <color theme="1"/>
        <rFont val="Calibri"/>
        <family val="2"/>
        <scheme val="minor"/>
      </rPr>
      <t xml:space="preserve">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1.1 à 1.7, le type d'action auquel il se rattache et ses modalités de prise en compte (soit au réel, soit par application d'une option de coûts simplifiés). Le poste de dépense correspond à l'intitulé des onglets 1.1 à 1.7. Le type d'action correspond aux actions éligibles à la notice. 
</t>
    </r>
    <r>
      <rPr>
        <sz val="12"/>
        <color rgb="FFFF0000"/>
        <rFont val="Calibri"/>
        <family val="2"/>
        <scheme val="minor"/>
      </rPr>
      <t xml:space="preserve">Si un type d'action est concerné par plusieurs postes de dépenses, saisir autant de lignes que de postes de dépenses pour ce type daction.
</t>
    </r>
    <r>
      <rPr>
        <u/>
        <sz val="12"/>
        <color rgb="FFFF0000"/>
        <rFont val="Calibri"/>
        <family val="2"/>
        <scheme val="minor"/>
      </rPr>
      <t>Exemple</t>
    </r>
    <r>
      <rPr>
        <sz val="12"/>
        <color rgb="FFFF0000"/>
        <rFont val="Calibri"/>
        <family val="2"/>
        <scheme val="minor"/>
      </rPr>
      <t xml:space="preserve">:
Type d'action / Modalités de prise en compte / Poste de dépense (Onglets 1.1 à 1.7)
1) Projets groupes opérationnels / Au réel / 1.1 Frais personnel
2) Projets groupes opérationnels  / Au réel / 1.2 Achat &amp; prestation
</t>
    </r>
    <r>
      <rPr>
        <sz val="12"/>
        <color theme="1"/>
        <rFont val="Calibri"/>
        <family val="2"/>
        <scheme val="minor"/>
      </rPr>
      <t xml:space="preserve">
Les lignes grises vous montrent :
- Les différents types d'actions éligibles ;
- Les différentes modalités possibles de présenter chaque poste de dépense (réel/OCS) ;
- Les différents postes de dépenses éligibles (cf. menu déroulant).
</t>
    </r>
    <r>
      <rPr>
        <b/>
        <sz val="12"/>
        <color theme="1"/>
        <rFont val="Calibri"/>
        <family val="2"/>
        <scheme val="minor"/>
      </rPr>
      <t xml:space="preserve">Elles ne doivent pas être saisies, elles servent d'exemple.
</t>
    </r>
    <r>
      <rPr>
        <sz val="12"/>
        <color theme="1"/>
        <rFont val="Calibri"/>
        <family val="2"/>
        <scheme val="minor"/>
      </rPr>
      <t xml:space="preserve">
Les lignes blanches </t>
    </r>
    <r>
      <rPr>
        <b/>
        <sz val="12"/>
        <color theme="1"/>
        <rFont val="Calibri"/>
        <family val="2"/>
        <scheme val="minor"/>
      </rPr>
      <t>doivent être saisies</t>
    </r>
    <r>
      <rPr>
        <sz val="12"/>
        <color theme="1"/>
        <rFont val="Calibri"/>
        <family val="2"/>
        <scheme val="minor"/>
      </rPr>
      <t xml:space="preserve"> et montrent en synthèse à l'administration quels sont :
- Les types d'actions présentés ;
- La modalité utilisée pour présenter chaque poste de dépense (réel/OCS) ;
- Les différents postes de dépenses présentés.</t>
    </r>
    <r>
      <rPr>
        <b/>
        <sz val="12"/>
        <color theme="1"/>
        <rFont val="Calibri"/>
        <family val="2"/>
        <scheme val="minor"/>
      </rPr>
      <t xml:space="preserve">
</t>
    </r>
    <r>
      <rPr>
        <sz val="12"/>
        <color rgb="FFFF0000"/>
        <rFont val="Calibri"/>
        <family val="2"/>
        <scheme val="minor"/>
      </rPr>
      <t>Se référer à la notice pour identifier les modalités (réel/OCS) possibles par postes de dépenses.</t>
    </r>
  </si>
  <si>
    <r>
      <t xml:space="preserve">Montant d'aide publique calculé après application des RIF
</t>
    </r>
    <r>
      <rPr>
        <sz val="11"/>
        <color rgb="FFFF0000"/>
        <rFont val="Calibri"/>
        <family val="2"/>
      </rPr>
      <t>(à corriger dans le cas où les règles d'aides d'Etat diffèrent en fonction des types d'action et partenaires)</t>
    </r>
  </si>
  <si>
    <r>
      <t xml:space="preserve">Montant d'aide publique calculé après application des RIF
</t>
    </r>
    <r>
      <rPr>
        <sz val="11"/>
        <color rgb="FFFF0000"/>
        <rFont val="Calibri"/>
        <family val="2"/>
      </rPr>
      <t>(se rapprocher du service instructeur dans le cas où les règles d'aides d'Etat diffèrent en fonction des types d'action et partenaires)</t>
    </r>
  </si>
  <si>
    <r>
      <t xml:space="preserve">Dépenses instruites
</t>
    </r>
    <r>
      <rPr>
        <b/>
        <sz val="11"/>
        <color rgb="FFFF0000"/>
        <rFont val="Calibri"/>
        <family val="2"/>
      </rPr>
      <t>(saisie automatique à corriger selon les modalités d'instruction, particulièrement dans le cas où des dispositions réglementaires prévoient la déduction des recettes)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</si>
</sst>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164" formatCode="_-* #,##0.00\ [$€-1]_-;\-* #,##0.00\ [$€-1]_-;_-* &quot;-&quot;??\ [$€-1]_-;_-@_-"/>
    <numFmt numFmtId="165" formatCode="_-* #,##0.00&quot; €&quot;_-;\-* #,##0.00&quot; €&quot;_-;_-* &quot;-&quot;??&quot; €&quot;_-;_-@_-"/>
    <numFmt numFmtId="166" formatCode="_-* #,##0.00&quot; €&quot;_-;\-* #,##0.00&quot; €&quot;_-;_-* &quot;-?? €&quot;_-;_-@_-"/>
    <numFmt numFmtId="167" formatCode="#,##0.00\ &quot;€&quot;"/>
    <numFmt numFmtId="168" formatCode="_-* #,##0.00\ [$€-40C]_-;\-* #,##0.00\ [$€-40C]_-;_-* &quot;-&quot;??\ [$€-40C]_-;_-@_-"/>
  </numFmts>
  <fonts count="68" x14ac:knownFonts="1">
    <font>
      <sz val="11"/>
      <color theme="1"/>
      <name val="Calibri"/>
      <family val="2"/>
      <scheme val="minor"/>
    </font>
    <font>
      <sz val="11"/>
      <color theme="1"/>
      <name val="Calibri"/>
      <family val="2"/>
      <scheme val="minor"/>
    </font>
    <font>
      <sz val="10"/>
      <name val="Arial"/>
      <family val="2"/>
    </font>
    <font>
      <sz val="14"/>
      <name val="Wingdings"/>
      <charset val="2"/>
    </font>
    <font>
      <b/>
      <sz val="11"/>
      <name val="Calibri"/>
      <family val="2"/>
    </font>
    <font>
      <sz val="11"/>
      <name val="Calibri"/>
      <family val="2"/>
    </font>
    <font>
      <sz val="10"/>
      <name val="Calibri"/>
      <family val="2"/>
    </font>
    <font>
      <b/>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color rgb="FFC00000"/>
      <name val="Calibri"/>
      <family val="2"/>
      <scheme val="minor"/>
    </font>
    <font>
      <b/>
      <sz val="11"/>
      <color rgb="FFC00000"/>
      <name val="Calibri"/>
      <family val="2"/>
      <scheme val="minor"/>
    </font>
    <font>
      <b/>
      <sz val="16"/>
      <color theme="1"/>
      <name val="Calibri"/>
      <family val="2"/>
      <scheme val="minor"/>
    </font>
    <font>
      <sz val="11"/>
      <name val="Calibri"/>
      <family val="2"/>
      <scheme val="minor"/>
    </font>
    <font>
      <b/>
      <sz val="10"/>
      <color indexed="44"/>
      <name val="Arial"/>
      <family val="2"/>
    </font>
    <font>
      <b/>
      <sz val="16"/>
      <name val="Calibri"/>
      <family val="2"/>
    </font>
    <font>
      <i/>
      <sz val="11"/>
      <name val="Calibri"/>
      <family val="2"/>
      <scheme val="minor"/>
    </font>
    <font>
      <b/>
      <i/>
      <sz val="11"/>
      <name val="Calibri"/>
      <family val="2"/>
      <scheme val="minor"/>
    </font>
    <font>
      <b/>
      <sz val="18"/>
      <color theme="1"/>
      <name val="Calibri"/>
      <family val="2"/>
      <scheme val="minor"/>
    </font>
    <font>
      <b/>
      <sz val="11"/>
      <color rgb="FF0070C0"/>
      <name val="Calibri"/>
      <family val="2"/>
      <scheme val="minor"/>
    </font>
    <font>
      <sz val="11"/>
      <color rgb="FF0070C0"/>
      <name val="Calibri"/>
      <family val="2"/>
      <scheme val="minor"/>
    </font>
    <font>
      <b/>
      <sz val="20"/>
      <name val="Calibri"/>
      <family val="2"/>
      <scheme val="minor"/>
    </font>
    <font>
      <sz val="10"/>
      <name val="Calibri"/>
      <family val="2"/>
      <scheme val="minor"/>
    </font>
    <font>
      <sz val="10"/>
      <color theme="1"/>
      <name val="Calibri"/>
      <family val="2"/>
      <scheme val="minor"/>
    </font>
    <font>
      <sz val="10"/>
      <color rgb="FFFF0000"/>
      <name val="Calibri"/>
      <family val="2"/>
      <scheme val="minor"/>
    </font>
    <font>
      <b/>
      <i/>
      <sz val="11"/>
      <name val="Calibri"/>
      <family val="2"/>
    </font>
    <font>
      <sz val="14"/>
      <color theme="1"/>
      <name val="Calibri"/>
      <family val="2"/>
      <scheme val="minor"/>
    </font>
    <font>
      <b/>
      <sz val="20"/>
      <color theme="1"/>
      <name val="Calibri"/>
      <family val="2"/>
      <scheme val="minor"/>
    </font>
    <font>
      <sz val="14"/>
      <name val="Calibri"/>
      <family val="2"/>
      <scheme val="minor"/>
    </font>
    <font>
      <i/>
      <sz val="10"/>
      <name val="Calibri"/>
      <family val="2"/>
      <scheme val="minor"/>
    </font>
    <font>
      <sz val="9"/>
      <name val="Calibri"/>
      <family val="2"/>
      <scheme val="minor"/>
    </font>
    <font>
      <sz val="8"/>
      <name val="Calibri"/>
      <family val="2"/>
      <scheme val="minor"/>
    </font>
    <font>
      <b/>
      <u/>
      <sz val="10"/>
      <name val="Calibri"/>
      <family val="2"/>
      <scheme val="minor"/>
    </font>
    <font>
      <sz val="14"/>
      <color rgb="FFFF0000"/>
      <name val="Calibri"/>
      <family val="2"/>
      <scheme val="minor"/>
    </font>
    <font>
      <b/>
      <u/>
      <sz val="10"/>
      <color rgb="FFFF0000"/>
      <name val="Calibri"/>
      <family val="2"/>
      <scheme val="minor"/>
    </font>
    <font>
      <b/>
      <i/>
      <sz val="12"/>
      <color theme="1"/>
      <name val="Calibri"/>
      <family val="2"/>
      <scheme val="minor"/>
    </font>
    <font>
      <b/>
      <sz val="20"/>
      <color theme="0"/>
      <name val="Calibri"/>
      <family val="2"/>
      <scheme val="minor"/>
    </font>
    <font>
      <b/>
      <sz val="14"/>
      <name val="Calibri"/>
      <family val="2"/>
      <scheme val="minor"/>
    </font>
    <font>
      <b/>
      <i/>
      <sz val="11"/>
      <color theme="1"/>
      <name val="Calibri"/>
      <family val="2"/>
      <scheme val="minor"/>
    </font>
    <font>
      <b/>
      <sz val="18"/>
      <name val="Calibri"/>
      <family val="2"/>
      <scheme val="minor"/>
    </font>
    <font>
      <b/>
      <sz val="16"/>
      <name val="Calibri"/>
      <family val="2"/>
      <scheme val="minor"/>
    </font>
    <font>
      <sz val="12"/>
      <name val="Calibri"/>
      <family val="2"/>
      <scheme val="minor"/>
    </font>
    <font>
      <sz val="10"/>
      <color rgb="FFC00000"/>
      <name val="Calibri"/>
      <family val="2"/>
      <scheme val="minor"/>
    </font>
    <font>
      <b/>
      <sz val="16"/>
      <color rgb="FF002060"/>
      <name val="Calibri"/>
      <family val="2"/>
      <scheme val="minor"/>
    </font>
    <font>
      <b/>
      <sz val="16"/>
      <color theme="1" tint="0.499984740745262"/>
      <name val="Calibri"/>
      <family val="2"/>
      <scheme val="minor"/>
    </font>
    <font>
      <b/>
      <sz val="22"/>
      <color theme="1"/>
      <name val="Calibri"/>
      <family val="2"/>
      <scheme val="minor"/>
    </font>
    <font>
      <b/>
      <sz val="12"/>
      <color theme="1"/>
      <name val="Calibri"/>
      <family val="2"/>
      <scheme val="minor"/>
    </font>
    <font>
      <b/>
      <sz val="14"/>
      <color rgb="FFFF0000"/>
      <name val="Calibri"/>
      <family val="2"/>
      <scheme val="minor"/>
    </font>
    <font>
      <sz val="12"/>
      <color theme="1"/>
      <name val="Calibri"/>
      <family val="2"/>
      <scheme val="minor"/>
    </font>
    <font>
      <b/>
      <sz val="16"/>
      <color rgb="FFFF0000"/>
      <name val="Calibri"/>
      <family val="2"/>
      <scheme val="minor"/>
    </font>
    <font>
      <b/>
      <u/>
      <sz val="14"/>
      <color rgb="FFFF0000"/>
      <name val="Calibri"/>
      <family val="2"/>
      <scheme val="minor"/>
    </font>
    <font>
      <u/>
      <sz val="12"/>
      <color theme="1"/>
      <name val="Calibri"/>
      <family val="2"/>
      <scheme val="minor"/>
    </font>
    <font>
      <b/>
      <sz val="12"/>
      <color rgb="FFFF0000"/>
      <name val="Calibri"/>
      <family val="2"/>
      <scheme val="minor"/>
    </font>
    <font>
      <sz val="12"/>
      <color rgb="FFFF0000"/>
      <name val="Calibri"/>
      <family val="2"/>
      <scheme val="minor"/>
    </font>
    <font>
      <u/>
      <sz val="12"/>
      <color rgb="FFFF0000"/>
      <name val="Calibri"/>
      <family val="2"/>
      <scheme val="minor"/>
    </font>
    <font>
      <i/>
      <u/>
      <sz val="10"/>
      <name val="Calibri"/>
      <family val="2"/>
      <scheme val="minor"/>
    </font>
    <font>
      <u/>
      <sz val="10"/>
      <name val="Calibri"/>
      <family val="2"/>
      <scheme val="minor"/>
    </font>
    <font>
      <b/>
      <i/>
      <sz val="10"/>
      <color rgb="FFC00000"/>
      <name val="Calibri"/>
      <family val="2"/>
      <scheme val="minor"/>
    </font>
    <font>
      <b/>
      <i/>
      <sz val="11"/>
      <color rgb="FFFF0000"/>
      <name val="Calibri"/>
      <family val="2"/>
    </font>
    <font>
      <b/>
      <sz val="11"/>
      <color indexed="8"/>
      <name val="Calibri"/>
      <family val="2"/>
    </font>
    <font>
      <sz val="18"/>
      <color theme="1"/>
      <name val="Calibri"/>
      <family val="2"/>
      <scheme val="minor"/>
    </font>
    <font>
      <sz val="16"/>
      <color theme="1"/>
      <name val="Calibri"/>
      <family val="2"/>
      <scheme val="minor"/>
    </font>
    <font>
      <b/>
      <sz val="10"/>
      <name val="Calibri"/>
      <family val="2"/>
      <scheme val="minor"/>
    </font>
    <font>
      <b/>
      <sz val="11"/>
      <color rgb="FFFF0000"/>
      <name val="Calibri"/>
      <family val="2"/>
    </font>
    <font>
      <sz val="11"/>
      <color rgb="FFFF0000"/>
      <name val="Calibri"/>
      <family val="2"/>
    </font>
    <font>
      <i/>
      <sz val="1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5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theme="4"/>
      </left>
      <right style="thin">
        <color indexed="64"/>
      </right>
      <top style="medium">
        <color theme="4"/>
      </top>
      <bottom/>
      <diagonal/>
    </border>
    <border>
      <left style="thin">
        <color indexed="64"/>
      </left>
      <right style="thin">
        <color indexed="64"/>
      </right>
      <top style="medium">
        <color theme="4"/>
      </top>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indexed="64"/>
      </bottom>
      <diagonal/>
    </border>
    <border>
      <left style="medium">
        <color theme="4"/>
      </left>
      <right style="thin">
        <color indexed="64"/>
      </right>
      <top style="medium">
        <color indexed="64"/>
      </top>
      <bottom style="thin">
        <color indexed="64"/>
      </bottom>
      <diagonal/>
    </border>
    <border>
      <left style="medium">
        <color theme="4"/>
      </left>
      <right style="thin">
        <color indexed="64"/>
      </right>
      <top style="thin">
        <color indexed="64"/>
      </top>
      <bottom style="medium">
        <color theme="4"/>
      </bottom>
      <diagonal/>
    </border>
    <border>
      <left/>
      <right style="thin">
        <color indexed="64"/>
      </right>
      <top style="thin">
        <color indexed="64"/>
      </top>
      <bottom style="medium">
        <color theme="4"/>
      </bottom>
      <diagonal/>
    </border>
    <border>
      <left style="thin">
        <color indexed="64"/>
      </left>
      <right/>
      <top style="medium">
        <color theme="4"/>
      </top>
      <bottom/>
      <diagonal/>
    </border>
    <border>
      <left style="medium">
        <color theme="5"/>
      </left>
      <right style="thin">
        <color indexed="64"/>
      </right>
      <top style="medium">
        <color theme="5"/>
      </top>
      <bottom/>
      <diagonal/>
    </border>
    <border>
      <left style="thin">
        <color indexed="64"/>
      </left>
      <right style="thin">
        <color indexed="64"/>
      </right>
      <top style="medium">
        <color theme="5"/>
      </top>
      <bottom/>
      <diagonal/>
    </border>
    <border>
      <left style="medium">
        <color theme="5"/>
      </left>
      <right style="thin">
        <color indexed="64"/>
      </right>
      <top style="thin">
        <color indexed="64"/>
      </top>
      <bottom style="thin">
        <color indexed="64"/>
      </bottom>
      <diagonal/>
    </border>
    <border>
      <left style="medium">
        <color theme="5"/>
      </left>
      <right style="thin">
        <color indexed="64"/>
      </right>
      <top style="thin">
        <color indexed="64"/>
      </top>
      <bottom style="medium">
        <color indexed="64"/>
      </bottom>
      <diagonal/>
    </border>
    <border>
      <left style="medium">
        <color theme="5"/>
      </left>
      <right style="thin">
        <color indexed="64"/>
      </right>
      <top style="medium">
        <color indexed="64"/>
      </top>
      <bottom style="thin">
        <color indexed="64"/>
      </bottom>
      <diagonal/>
    </border>
    <border>
      <left style="medium">
        <color theme="5"/>
      </left>
      <right style="thin">
        <color indexed="64"/>
      </right>
      <top style="thin">
        <color indexed="64"/>
      </top>
      <bottom style="medium">
        <color theme="5"/>
      </bottom>
      <diagonal/>
    </border>
    <border>
      <left/>
      <right style="thin">
        <color indexed="64"/>
      </right>
      <top style="thin">
        <color indexed="64"/>
      </top>
      <bottom style="medium">
        <color theme="5"/>
      </bottom>
      <diagonal/>
    </border>
    <border>
      <left style="thin">
        <color indexed="64"/>
      </left>
      <right/>
      <top style="medium">
        <color theme="5"/>
      </top>
      <bottom/>
      <diagonal/>
    </border>
    <border>
      <left/>
      <right/>
      <top style="thin">
        <color indexed="64"/>
      </top>
      <bottom style="medium">
        <color theme="5"/>
      </bottom>
      <diagonal/>
    </border>
    <border>
      <left style="medium">
        <color rgb="FFCC04A6"/>
      </left>
      <right style="thin">
        <color indexed="64"/>
      </right>
      <top style="medium">
        <color rgb="FFCC04A6"/>
      </top>
      <bottom/>
      <diagonal/>
    </border>
    <border>
      <left style="thin">
        <color indexed="64"/>
      </left>
      <right style="thin">
        <color indexed="64"/>
      </right>
      <top style="medium">
        <color rgb="FFCC04A6"/>
      </top>
      <bottom/>
      <diagonal/>
    </border>
    <border>
      <left style="thin">
        <color indexed="64"/>
      </left>
      <right style="medium">
        <color rgb="FFCC04A6"/>
      </right>
      <top style="medium">
        <color rgb="FFCC04A6"/>
      </top>
      <bottom/>
      <diagonal/>
    </border>
    <border>
      <left style="medium">
        <color rgb="FFCC04A6"/>
      </left>
      <right style="thin">
        <color indexed="64"/>
      </right>
      <top style="thin">
        <color indexed="64"/>
      </top>
      <bottom style="thin">
        <color indexed="64"/>
      </bottom>
      <diagonal/>
    </border>
    <border>
      <left/>
      <right style="medium">
        <color rgb="FFCC04A6"/>
      </right>
      <top style="thin">
        <color indexed="64"/>
      </top>
      <bottom style="thin">
        <color indexed="64"/>
      </bottom>
      <diagonal/>
    </border>
    <border>
      <left style="medium">
        <color rgb="FFCC04A6"/>
      </left>
      <right style="thin">
        <color indexed="64"/>
      </right>
      <top style="thin">
        <color indexed="64"/>
      </top>
      <bottom style="medium">
        <color indexed="64"/>
      </bottom>
      <diagonal/>
    </border>
    <border>
      <left style="thin">
        <color indexed="64"/>
      </left>
      <right style="medium">
        <color rgb="FFCC04A6"/>
      </right>
      <top style="thin">
        <color indexed="64"/>
      </top>
      <bottom style="medium">
        <color indexed="64"/>
      </bottom>
      <diagonal/>
    </border>
    <border>
      <left style="medium">
        <color rgb="FFCC04A6"/>
      </left>
      <right style="thin">
        <color indexed="64"/>
      </right>
      <top style="medium">
        <color indexed="64"/>
      </top>
      <bottom style="thin">
        <color indexed="64"/>
      </bottom>
      <diagonal/>
    </border>
    <border>
      <left/>
      <right style="medium">
        <color rgb="FFCC04A6"/>
      </right>
      <top style="medium">
        <color indexed="64"/>
      </top>
      <bottom style="thin">
        <color indexed="64"/>
      </bottom>
      <diagonal/>
    </border>
    <border>
      <left style="medium">
        <color rgb="FFCC04A6"/>
      </left>
      <right style="thin">
        <color indexed="64"/>
      </right>
      <top style="thin">
        <color indexed="64"/>
      </top>
      <bottom style="medium">
        <color rgb="FFCC04A6"/>
      </bottom>
      <diagonal/>
    </border>
    <border>
      <left/>
      <right style="thin">
        <color indexed="64"/>
      </right>
      <top style="thin">
        <color indexed="64"/>
      </top>
      <bottom style="medium">
        <color rgb="FFCC04A6"/>
      </bottom>
      <diagonal/>
    </border>
    <border>
      <left style="thin">
        <color indexed="64"/>
      </left>
      <right style="medium">
        <color theme="5"/>
      </right>
      <top style="medium">
        <color indexed="64"/>
      </top>
      <bottom style="thin">
        <color indexed="64"/>
      </bottom>
      <diagonal/>
    </border>
    <border>
      <left style="thin">
        <color indexed="64"/>
      </left>
      <right style="medium">
        <color theme="5"/>
      </right>
      <top style="thin">
        <color indexed="64"/>
      </top>
      <bottom style="thin">
        <color indexed="64"/>
      </bottom>
      <diagonal/>
    </border>
    <border>
      <left style="thin">
        <color indexed="64"/>
      </left>
      <right style="medium">
        <color theme="5"/>
      </right>
      <top style="thin">
        <color indexed="64"/>
      </top>
      <bottom style="medium">
        <color theme="4"/>
      </bottom>
      <diagonal/>
    </border>
    <border>
      <left style="thin">
        <color indexed="64"/>
      </left>
      <right style="medium">
        <color rgb="FFCC04A6"/>
      </right>
      <top style="thin">
        <color indexed="64"/>
      </top>
      <bottom style="medium">
        <color rgb="FFCC04A6"/>
      </bottom>
      <diagonal/>
    </border>
    <border>
      <left style="thin">
        <color indexed="64"/>
      </left>
      <right/>
      <top style="thin">
        <color indexed="64"/>
      </top>
      <bottom style="medium">
        <color theme="4"/>
      </bottom>
      <diagonal/>
    </border>
    <border>
      <left style="thin">
        <color indexed="64"/>
      </left>
      <right/>
      <top style="thin">
        <color indexed="64"/>
      </top>
      <bottom style="medium">
        <color theme="5"/>
      </bottom>
      <diagonal/>
    </border>
    <border>
      <left style="medium">
        <color theme="4"/>
      </left>
      <right style="thin">
        <color indexed="64"/>
      </right>
      <top/>
      <bottom/>
      <diagonal/>
    </border>
    <border>
      <left style="medium">
        <color theme="5"/>
      </left>
      <right style="thin">
        <color indexed="64"/>
      </right>
      <top/>
      <bottom/>
      <diagonal/>
    </border>
    <border>
      <left style="medium">
        <color rgb="FFCC04A6"/>
      </left>
      <right style="thin">
        <color indexed="64"/>
      </right>
      <top/>
      <bottom/>
      <diagonal/>
    </border>
    <border>
      <left style="thin">
        <color indexed="64"/>
      </left>
      <right style="medium">
        <color rgb="FFCC04A6"/>
      </right>
      <top/>
      <bottom/>
      <diagonal/>
    </border>
    <border>
      <left style="medium">
        <color theme="4"/>
      </left>
      <right style="thin">
        <color indexed="64"/>
      </right>
      <top/>
      <bottom style="thin">
        <color indexed="64"/>
      </bottom>
      <diagonal/>
    </border>
    <border>
      <left style="thin">
        <color indexed="64"/>
      </left>
      <right style="medium">
        <color theme="5"/>
      </right>
      <top/>
      <bottom style="thin">
        <color indexed="64"/>
      </bottom>
      <diagonal/>
    </border>
    <border>
      <left style="medium">
        <color theme="5"/>
      </left>
      <right style="thin">
        <color indexed="64"/>
      </right>
      <top/>
      <bottom style="thin">
        <color indexed="64"/>
      </bottom>
      <diagonal/>
    </border>
    <border>
      <left style="medium">
        <color rgb="FFCC04A6"/>
      </left>
      <right style="thin">
        <color indexed="64"/>
      </right>
      <top/>
      <bottom style="thin">
        <color indexed="64"/>
      </bottom>
      <diagonal/>
    </border>
    <border>
      <left/>
      <right style="medium">
        <color rgb="FFCC04A6"/>
      </right>
      <top/>
      <bottom style="thin">
        <color indexed="64"/>
      </bottom>
      <diagonal/>
    </border>
    <border>
      <left style="thin">
        <color indexed="64"/>
      </left>
      <right style="medium">
        <color rgb="FFCC04A6"/>
      </right>
      <top style="medium">
        <color indexed="64"/>
      </top>
      <bottom style="thin">
        <color indexed="64"/>
      </bottom>
      <diagonal/>
    </border>
    <border>
      <left style="thin">
        <color indexed="64"/>
      </left>
      <right style="medium">
        <color rgb="FFCC04A6"/>
      </right>
      <top style="thin">
        <color indexed="64"/>
      </top>
      <bottom style="thin">
        <color indexed="64"/>
      </bottom>
      <diagonal/>
    </border>
    <border>
      <left/>
      <right style="medium">
        <color theme="5"/>
      </right>
      <top/>
      <bottom style="thin">
        <color indexed="64"/>
      </bottom>
      <diagonal/>
    </border>
    <border>
      <left/>
      <right style="medium">
        <color theme="5"/>
      </right>
      <top style="thin">
        <color indexed="64"/>
      </top>
      <bottom style="thin">
        <color indexed="64"/>
      </bottom>
      <diagonal/>
    </border>
    <border>
      <left/>
      <right style="medium">
        <color theme="5"/>
      </right>
      <top style="thin">
        <color indexed="64"/>
      </top>
      <bottom style="medium">
        <color indexed="64"/>
      </bottom>
      <diagonal/>
    </border>
    <border>
      <left/>
      <right style="medium">
        <color rgb="FFCC04A6"/>
      </right>
      <top style="thin">
        <color indexed="64"/>
      </top>
      <bottom style="medium">
        <color rgb="FFCC04A6"/>
      </bottom>
      <diagonal/>
    </border>
    <border>
      <left style="thin">
        <color indexed="64"/>
      </left>
      <right style="medium">
        <color theme="5"/>
      </right>
      <top style="thin">
        <color indexed="64"/>
      </top>
      <bottom style="medium">
        <color indexed="64"/>
      </bottom>
      <diagonal/>
    </border>
    <border>
      <left style="medium">
        <color indexed="64"/>
      </left>
      <right style="medium">
        <color theme="5"/>
      </right>
      <top/>
      <bottom style="thin">
        <color indexed="64"/>
      </bottom>
      <diagonal/>
    </border>
    <border>
      <left style="medium">
        <color indexed="64"/>
      </left>
      <right style="medium">
        <color theme="5"/>
      </right>
      <top style="thin">
        <color indexed="64"/>
      </top>
      <bottom style="thin">
        <color indexed="64"/>
      </bottom>
      <diagonal/>
    </border>
    <border>
      <left style="medium">
        <color indexed="64"/>
      </left>
      <right style="thin">
        <color indexed="64"/>
      </right>
      <top style="thin">
        <color indexed="64"/>
      </top>
      <bottom style="medium">
        <color theme="4"/>
      </bottom>
      <diagonal/>
    </border>
    <border>
      <left style="medium">
        <color indexed="64"/>
      </left>
      <right style="medium">
        <color rgb="FFCC04A6"/>
      </right>
      <top/>
      <bottom style="thin">
        <color indexed="64"/>
      </bottom>
      <diagonal/>
    </border>
    <border>
      <left style="medium">
        <color indexed="64"/>
      </left>
      <right style="medium">
        <color rgb="FFCC04A6"/>
      </right>
      <top style="thin">
        <color indexed="64"/>
      </top>
      <bottom style="thin">
        <color indexed="64"/>
      </bottom>
      <diagonal/>
    </border>
    <border>
      <left style="medium">
        <color indexed="64"/>
      </left>
      <right style="thin">
        <color indexed="64"/>
      </right>
      <top style="thin">
        <color indexed="64"/>
      </top>
      <bottom style="medium">
        <color rgb="FFCC04A6"/>
      </bottom>
      <diagonal/>
    </border>
    <border>
      <left style="medium">
        <color indexed="64"/>
      </left>
      <right style="medium">
        <color rgb="FFCC04A6"/>
      </right>
      <top style="thin">
        <color indexed="64"/>
      </top>
      <bottom style="medium">
        <color rgb="FFCC04A6"/>
      </bottom>
      <diagonal/>
    </border>
    <border>
      <left style="medium">
        <color indexed="64"/>
      </left>
      <right style="thin">
        <color indexed="64"/>
      </right>
      <top style="thin">
        <color indexed="64"/>
      </top>
      <bottom style="medium">
        <color theme="5"/>
      </bottom>
      <diagonal/>
    </border>
    <border>
      <left style="medium">
        <color indexed="64"/>
      </left>
      <right style="medium">
        <color rgb="FFCC04A6"/>
      </right>
      <top style="thin">
        <color indexed="64"/>
      </top>
      <bottom style="medium">
        <color theme="5"/>
      </bottom>
      <diagonal/>
    </border>
    <border>
      <left style="medium">
        <color theme="4"/>
      </left>
      <right style="thin">
        <color indexed="64"/>
      </right>
      <top style="thin">
        <color indexed="64"/>
      </top>
      <bottom/>
      <diagonal/>
    </border>
    <border>
      <left style="thin">
        <color indexed="64"/>
      </left>
      <right style="medium">
        <color theme="5"/>
      </right>
      <top style="thin">
        <color indexed="64"/>
      </top>
      <bottom/>
      <diagonal/>
    </border>
    <border>
      <left style="medium">
        <color rgb="FFCC04A6"/>
      </left>
      <right style="thin">
        <color indexed="64"/>
      </right>
      <top style="thin">
        <color indexed="64"/>
      </top>
      <bottom/>
      <diagonal/>
    </border>
    <border>
      <left/>
      <right/>
      <top style="medium">
        <color theme="4"/>
      </top>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5"/>
      </right>
      <top style="medium">
        <color theme="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rgb="FFCC04A6"/>
      </right>
      <top style="medium">
        <color theme="5"/>
      </top>
      <bottom style="thin">
        <color indexed="64"/>
      </bottom>
      <diagonal/>
    </border>
    <border>
      <left style="medium">
        <color rgb="FFCC04A6"/>
      </left>
      <right style="thin">
        <color indexed="64"/>
      </right>
      <top style="medium">
        <color rgb="FFCC04A6"/>
      </top>
      <bottom style="thin">
        <color indexed="64"/>
      </bottom>
      <diagonal/>
    </border>
    <border>
      <left style="thin">
        <color indexed="64"/>
      </left>
      <right style="thin">
        <color indexed="64"/>
      </right>
      <top style="medium">
        <color rgb="FFCC04A6"/>
      </top>
      <bottom style="thin">
        <color indexed="64"/>
      </bottom>
      <diagonal/>
    </border>
    <border>
      <left style="thin">
        <color indexed="64"/>
      </left>
      <right style="medium">
        <color rgb="FFCC04A6"/>
      </right>
      <top style="medium">
        <color rgb="FFCC04A6"/>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theme="5"/>
      </right>
      <top style="thin">
        <color indexed="64"/>
      </top>
      <bottom style="medium">
        <color rgb="FF0070C0"/>
      </bottom>
      <diagonal/>
    </border>
    <border>
      <left/>
      <right style="medium">
        <color auto="1"/>
      </right>
      <top style="thin">
        <color indexed="64"/>
      </top>
      <bottom style="thin">
        <color indexed="64"/>
      </bottom>
      <diagonal/>
    </border>
    <border>
      <left style="thin">
        <color indexed="64"/>
      </left>
      <right style="medium">
        <color rgb="FFCC04A6"/>
      </right>
      <top/>
      <bottom style="thin">
        <color indexed="64"/>
      </bottom>
      <diagonal/>
    </border>
    <border>
      <left style="medium">
        <color rgb="FFCC04A6"/>
      </left>
      <right style="medium">
        <color auto="1"/>
      </right>
      <top style="medium">
        <color indexed="64"/>
      </top>
      <bottom/>
      <diagonal/>
    </border>
    <border>
      <left style="medium">
        <color rgb="FFCC04A6"/>
      </left>
      <right style="medium">
        <color auto="1"/>
      </right>
      <top style="thin">
        <color indexed="64"/>
      </top>
      <bottom style="thin">
        <color indexed="64"/>
      </bottom>
      <diagonal/>
    </border>
    <border>
      <left style="medium">
        <color rgb="FFCC04A6"/>
      </left>
      <right style="medium">
        <color auto="1"/>
      </right>
      <top style="thin">
        <color indexed="64"/>
      </top>
      <bottom style="medium">
        <color indexed="64"/>
      </bottom>
      <diagonal/>
    </border>
    <border>
      <left style="medium">
        <color rgb="FFCC04A6"/>
      </left>
      <right style="medium">
        <color auto="1"/>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6" fontId="2"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51">
    <xf numFmtId="0" fontId="0" fillId="0" borderId="0" xfId="0"/>
    <xf numFmtId="0" fontId="0" fillId="0" borderId="0" xfId="0" applyAlignment="1">
      <alignment vertical="center"/>
    </xf>
    <xf numFmtId="9" fontId="14" fillId="3" borderId="6" xfId="1" applyFont="1" applyFill="1" applyBorder="1" applyAlignment="1" applyProtection="1">
      <alignment horizontal="center" vertical="center" wrapText="1"/>
      <protection locked="0"/>
    </xf>
    <xf numFmtId="9" fontId="14" fillId="3" borderId="2" xfId="1" applyFont="1" applyFill="1" applyBorder="1" applyAlignment="1" applyProtection="1">
      <alignment horizontal="center" vertical="center" wrapText="1"/>
      <protection locked="0"/>
    </xf>
    <xf numFmtId="167" fontId="14" fillId="3" borderId="3" xfId="2" applyNumberFormat="1" applyFont="1" applyFill="1" applyBorder="1" applyAlignment="1" applyProtection="1">
      <alignment horizontal="right" vertical="center" wrapText="1"/>
      <protection locked="0"/>
    </xf>
    <xf numFmtId="167" fontId="14" fillId="3" borderId="3" xfId="1" applyNumberFormat="1" applyFont="1" applyFill="1" applyBorder="1" applyAlignment="1" applyProtection="1">
      <alignment horizontal="right" vertical="center" wrapText="1"/>
      <protection locked="0"/>
    </xf>
    <xf numFmtId="167" fontId="14" fillId="3" borderId="6" xfId="2" applyNumberFormat="1" applyFont="1" applyFill="1" applyBorder="1" applyAlignment="1" applyProtection="1">
      <alignment horizontal="right" vertical="center" wrapText="1"/>
      <protection locked="0"/>
    </xf>
    <xf numFmtId="167" fontId="14" fillId="3" borderId="6" xfId="1" applyNumberFormat="1" applyFont="1" applyFill="1" applyBorder="1" applyAlignment="1" applyProtection="1">
      <alignment horizontal="right" vertical="center" wrapText="1"/>
      <protection locked="0"/>
    </xf>
    <xf numFmtId="167" fontId="14" fillId="3" borderId="25" xfId="2" applyNumberFormat="1" applyFont="1" applyFill="1" applyBorder="1" applyAlignment="1" applyProtection="1">
      <alignment horizontal="right" vertical="center" wrapText="1"/>
      <protection locked="0"/>
    </xf>
    <xf numFmtId="167" fontId="14" fillId="3" borderId="25" xfId="1" applyNumberFormat="1" applyFont="1" applyFill="1" applyBorder="1" applyAlignment="1" applyProtection="1">
      <alignment horizontal="right" vertical="center" wrapText="1"/>
      <protection locked="0"/>
    </xf>
    <xf numFmtId="9" fontId="14" fillId="3" borderId="3" xfId="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167" fontId="14" fillId="3" borderId="24" xfId="0" applyNumberFormat="1" applyFont="1" applyFill="1" applyBorder="1" applyAlignment="1" applyProtection="1">
      <alignment horizontal="right" vertical="center" wrapText="1"/>
      <protection locked="0"/>
    </xf>
    <xf numFmtId="167" fontId="14" fillId="3" borderId="15" xfId="0" applyNumberFormat="1" applyFont="1" applyFill="1" applyBorder="1" applyAlignment="1" applyProtection="1">
      <alignment horizontal="right" vertical="center" wrapText="1"/>
      <protection locked="0"/>
    </xf>
    <xf numFmtId="1" fontId="14" fillId="3" borderId="24" xfId="0" applyNumberFormat="1" applyFont="1" applyFill="1" applyBorder="1" applyAlignment="1" applyProtection="1">
      <alignment horizontal="center" vertical="center" wrapText="1"/>
      <protection locked="0"/>
    </xf>
    <xf numFmtId="2" fontId="14" fillId="3" borderId="24" xfId="0" applyNumberFormat="1" applyFont="1" applyFill="1" applyBorder="1" applyAlignment="1" applyProtection="1">
      <alignment horizontal="center" vertical="center" wrapText="1"/>
      <protection locked="0"/>
    </xf>
    <xf numFmtId="1" fontId="14" fillId="3" borderId="15" xfId="0" applyNumberFormat="1" applyFont="1" applyFill="1" applyBorder="1" applyAlignment="1" applyProtection="1">
      <alignment horizontal="center" vertical="center" wrapText="1"/>
      <protection locked="0"/>
    </xf>
    <xf numFmtId="2" fontId="14" fillId="3" borderId="15" xfId="0" applyNumberFormat="1" applyFont="1" applyFill="1" applyBorder="1" applyAlignment="1" applyProtection="1">
      <alignment horizontal="center" vertical="center" wrapText="1"/>
      <protection locked="0"/>
    </xf>
    <xf numFmtId="1" fontId="14" fillId="3" borderId="13" xfId="0" applyNumberFormat="1" applyFont="1" applyFill="1" applyBorder="1" applyAlignment="1" applyProtection="1">
      <alignment horizontal="center" vertical="center" wrapText="1"/>
      <protection locked="0"/>
    </xf>
    <xf numFmtId="2" fontId="14" fillId="3" borderId="13" xfId="0"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167" fontId="14" fillId="3" borderId="74" xfId="0" applyNumberFormat="1" applyFont="1" applyFill="1" applyBorder="1" applyAlignment="1" applyProtection="1">
      <alignment horizontal="right" vertical="center" wrapText="1"/>
      <protection locked="0"/>
    </xf>
    <xf numFmtId="167" fontId="14" fillId="3" borderId="72" xfId="0" applyNumberFormat="1" applyFont="1" applyFill="1" applyBorder="1" applyAlignment="1" applyProtection="1">
      <alignment horizontal="right" vertical="center" wrapText="1"/>
      <protection locked="0"/>
    </xf>
    <xf numFmtId="9" fontId="14" fillId="3" borderId="4" xfId="1" applyFont="1" applyFill="1" applyBorder="1" applyAlignment="1" applyProtection="1">
      <alignment horizontal="center" vertical="center" wrapText="1"/>
      <protection locked="0"/>
    </xf>
    <xf numFmtId="9" fontId="14" fillId="3" borderId="25" xfId="1" applyFont="1" applyFill="1" applyBorder="1" applyAlignment="1" applyProtection="1">
      <alignment horizontal="center" vertical="center" wrapText="1"/>
      <protection locked="0"/>
    </xf>
    <xf numFmtId="167" fontId="14" fillId="3" borderId="82" xfId="0" applyNumberFormat="1" applyFont="1" applyFill="1" applyBorder="1" applyAlignment="1" applyProtection="1">
      <alignment horizontal="right" vertical="center" wrapText="1"/>
      <protection locked="0"/>
    </xf>
    <xf numFmtId="167" fontId="14" fillId="3" borderId="80" xfId="0" applyNumberFormat="1" applyFont="1" applyFill="1" applyBorder="1" applyAlignment="1" applyProtection="1">
      <alignment horizontal="right" vertical="center" wrapText="1"/>
      <protection locked="0"/>
    </xf>
    <xf numFmtId="167" fontId="14" fillId="3" borderId="83" xfId="0" applyNumberFormat="1" applyFont="1" applyFill="1" applyBorder="1" applyAlignment="1" applyProtection="1">
      <alignment horizontal="right" vertical="center" wrapText="1"/>
      <protection locked="0"/>
    </xf>
    <xf numFmtId="167" fontId="14" fillId="3" borderId="84" xfId="0" applyNumberFormat="1" applyFont="1" applyFill="1" applyBorder="1" applyAlignment="1" applyProtection="1">
      <alignment horizontal="right" vertical="center" wrapText="1"/>
      <protection locked="0"/>
    </xf>
    <xf numFmtId="167" fontId="14" fillId="3" borderId="94" xfId="0" applyNumberFormat="1" applyFont="1" applyFill="1" applyBorder="1" applyAlignment="1" applyProtection="1">
      <alignment horizontal="right" vertical="center" wrapText="1"/>
      <protection locked="0"/>
    </xf>
    <xf numFmtId="167" fontId="14" fillId="3" borderId="90" xfId="0" applyNumberFormat="1" applyFont="1" applyFill="1" applyBorder="1" applyAlignment="1" applyProtection="1">
      <alignment horizontal="right" vertical="center" wrapText="1"/>
      <protection locked="0"/>
    </xf>
    <xf numFmtId="167" fontId="14" fillId="3" borderId="96" xfId="0" applyNumberFormat="1" applyFont="1" applyFill="1" applyBorder="1" applyAlignment="1" applyProtection="1">
      <alignment horizontal="right" vertical="center" wrapText="1"/>
      <protection locked="0"/>
    </xf>
    <xf numFmtId="167" fontId="14" fillId="3" borderId="97" xfId="0" applyNumberFormat="1" applyFont="1" applyFill="1" applyBorder="1" applyAlignment="1" applyProtection="1">
      <alignment horizontal="right" vertical="center" wrapText="1"/>
      <protection locked="0"/>
    </xf>
    <xf numFmtId="1" fontId="14" fillId="3" borderId="60" xfId="0" applyNumberFormat="1"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60"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2" fontId="14" fillId="3" borderId="60" xfId="0" applyNumberFormat="1" applyFont="1" applyFill="1" applyBorder="1" applyAlignment="1" applyProtection="1">
      <alignment horizontal="center" vertical="center" wrapText="1"/>
      <protection locked="0"/>
    </xf>
    <xf numFmtId="167" fontId="14" fillId="3" borderId="108" xfId="0" applyNumberFormat="1" applyFont="1" applyFill="1" applyBorder="1" applyAlignment="1" applyProtection="1">
      <alignment horizontal="right" vertical="center" wrapText="1"/>
      <protection locked="0"/>
    </xf>
    <xf numFmtId="167" fontId="14" fillId="3" borderId="60" xfId="0" applyNumberFormat="1" applyFont="1" applyFill="1" applyBorder="1" applyAlignment="1" applyProtection="1">
      <alignment horizontal="right" vertical="center" wrapText="1"/>
      <protection locked="0"/>
    </xf>
    <xf numFmtId="167" fontId="14" fillId="3" borderId="110" xfId="0" applyNumberFormat="1" applyFont="1" applyFill="1" applyBorder="1" applyAlignment="1" applyProtection="1">
      <alignment horizontal="right" vertical="center" wrapText="1"/>
      <protection locked="0"/>
    </xf>
    <xf numFmtId="167" fontId="14" fillId="3" borderId="111" xfId="0" applyNumberFormat="1" applyFont="1" applyFill="1" applyBorder="1" applyAlignment="1" applyProtection="1">
      <alignment horizontal="right" vertical="center" wrapText="1"/>
      <protection locked="0"/>
    </xf>
    <xf numFmtId="1" fontId="14" fillId="3" borderId="4" xfId="0" applyNumberFormat="1" applyFont="1" applyFill="1" applyBorder="1" applyAlignment="1" applyProtection="1">
      <alignment horizontal="center" vertical="center" wrapText="1"/>
      <protection locked="0"/>
    </xf>
    <xf numFmtId="2" fontId="14" fillId="3" borderId="4" xfId="0" applyNumberFormat="1" applyFont="1" applyFill="1" applyBorder="1" applyAlignment="1" applyProtection="1">
      <alignment horizontal="center" vertical="center" wrapText="1"/>
      <protection locked="0"/>
    </xf>
    <xf numFmtId="167" fontId="14" fillId="3" borderId="4" xfId="0" applyNumberFormat="1" applyFont="1" applyFill="1" applyBorder="1" applyAlignment="1" applyProtection="1">
      <alignment horizontal="right" vertical="center" wrapText="1"/>
      <protection locked="0"/>
    </xf>
    <xf numFmtId="1" fontId="14" fillId="3" borderId="6" xfId="0" applyNumberFormat="1" applyFont="1" applyFill="1" applyBorder="1" applyAlignment="1" applyProtection="1">
      <alignment horizontal="center" vertical="center" wrapText="1"/>
      <protection locked="0"/>
    </xf>
    <xf numFmtId="2" fontId="14" fillId="3" borderId="6" xfId="0" applyNumberFormat="1" applyFont="1" applyFill="1" applyBorder="1" applyAlignment="1" applyProtection="1">
      <alignment horizontal="center" vertical="center" wrapText="1"/>
      <protection locked="0"/>
    </xf>
    <xf numFmtId="167" fontId="14" fillId="3" borderId="6" xfId="0" applyNumberFormat="1" applyFont="1" applyFill="1" applyBorder="1" applyAlignment="1" applyProtection="1">
      <alignment horizontal="right" vertical="center" wrapText="1"/>
      <protection locked="0"/>
    </xf>
    <xf numFmtId="0" fontId="14" fillId="3" borderId="26"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167" fontId="10" fillId="3" borderId="74" xfId="0" applyNumberFormat="1" applyFont="1" applyFill="1" applyBorder="1" applyAlignment="1" applyProtection="1">
      <alignment horizontal="right" vertical="center" wrapText="1"/>
      <protection locked="0"/>
    </xf>
    <xf numFmtId="167" fontId="10" fillId="3" borderId="24" xfId="0" applyNumberFormat="1" applyFont="1" applyFill="1" applyBorder="1" applyAlignment="1" applyProtection="1">
      <alignment horizontal="right" vertical="center" wrapText="1"/>
      <protection locked="0"/>
    </xf>
    <xf numFmtId="167" fontId="10" fillId="3" borderId="72" xfId="0" applyNumberFormat="1" applyFont="1" applyFill="1" applyBorder="1" applyAlignment="1" applyProtection="1">
      <alignment horizontal="right" vertical="center" wrapText="1"/>
      <protection locked="0"/>
    </xf>
    <xf numFmtId="167" fontId="10" fillId="3" borderId="15"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horizontal="center" vertical="center" wrapText="1"/>
      <protection locked="0"/>
    </xf>
    <xf numFmtId="167" fontId="14" fillId="3" borderId="129" xfId="0" applyNumberFormat="1" applyFont="1" applyFill="1" applyBorder="1" applyAlignment="1" applyProtection="1">
      <alignment horizontal="right" vertical="center" wrapText="1"/>
      <protection locked="0"/>
    </xf>
    <xf numFmtId="167" fontId="14" fillId="3" borderId="64" xfId="0" applyNumberFormat="1" applyFont="1" applyFill="1" applyBorder="1" applyAlignment="1" applyProtection="1">
      <alignment horizontal="right" vertical="center" wrapText="1"/>
      <protection locked="0"/>
    </xf>
    <xf numFmtId="0" fontId="14" fillId="3" borderId="14" xfId="0" applyFont="1" applyFill="1" applyBorder="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3" borderId="7"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10" fontId="14" fillId="3" borderId="37" xfId="0" applyNumberFormat="1" applyFont="1" applyFill="1" applyBorder="1" applyAlignment="1" applyProtection="1">
      <alignment horizontal="center" vertical="center" wrapText="1"/>
      <protection locked="0"/>
    </xf>
    <xf numFmtId="10" fontId="14" fillId="3" borderId="14" xfId="0" applyNumberFormat="1" applyFont="1" applyFill="1" applyBorder="1" applyAlignment="1" applyProtection="1">
      <alignment horizontal="center" vertical="center" wrapText="1"/>
      <protection locked="0"/>
    </xf>
    <xf numFmtId="10" fontId="14" fillId="3" borderId="8" xfId="0" applyNumberFormat="1" applyFont="1" applyFill="1" applyBorder="1" applyAlignment="1" applyProtection="1">
      <alignment horizontal="center" vertical="center" wrapText="1"/>
      <protection locked="0"/>
    </xf>
    <xf numFmtId="0" fontId="14" fillId="3" borderId="58" xfId="0" applyFont="1" applyFill="1" applyBorder="1" applyAlignment="1" applyProtection="1">
      <alignment horizontal="center" vertical="center" wrapText="1"/>
      <protection locked="0"/>
    </xf>
    <xf numFmtId="167" fontId="14" fillId="0" borderId="4" xfId="0" applyNumberFormat="1" applyFont="1" applyBorder="1" applyAlignment="1" applyProtection="1">
      <alignment vertical="center" wrapText="1"/>
      <protection locked="0"/>
    </xf>
    <xf numFmtId="167" fontId="14" fillId="14" borderId="4" xfId="6" applyNumberFormat="1" applyFont="1" applyFill="1" applyBorder="1" applyAlignment="1" applyProtection="1">
      <alignment vertical="center" wrapText="1"/>
    </xf>
    <xf numFmtId="167" fontId="10" fillId="14" borderId="4" xfId="6" applyNumberFormat="1" applyFont="1" applyFill="1" applyBorder="1" applyAlignment="1" applyProtection="1">
      <alignment vertical="center" wrapText="1"/>
    </xf>
    <xf numFmtId="167" fontId="14" fillId="0" borderId="6" xfId="0" applyNumberFormat="1" applyFont="1" applyBorder="1" applyAlignment="1" applyProtection="1">
      <alignment vertical="center" wrapText="1"/>
      <protection locked="0"/>
    </xf>
    <xf numFmtId="167" fontId="14" fillId="14" borderId="6" xfId="6" applyNumberFormat="1" applyFont="1" applyFill="1" applyBorder="1" applyAlignment="1" applyProtection="1">
      <alignment vertical="center" wrapText="1"/>
    </xf>
    <xf numFmtId="167" fontId="10" fillId="14" borderId="6" xfId="6" applyNumberFormat="1" applyFont="1" applyFill="1" applyBorder="1" applyAlignment="1" applyProtection="1">
      <alignment vertical="center" wrapText="1"/>
    </xf>
    <xf numFmtId="167" fontId="14" fillId="0" borderId="25" xfId="0" applyNumberFormat="1" applyFont="1" applyBorder="1" applyAlignment="1" applyProtection="1">
      <alignment vertical="center" wrapText="1"/>
      <protection locked="0"/>
    </xf>
    <xf numFmtId="167" fontId="14" fillId="14" borderId="25" xfId="6" applyNumberFormat="1" applyFont="1" applyFill="1" applyBorder="1" applyAlignment="1" applyProtection="1">
      <alignment vertical="center" wrapText="1"/>
    </xf>
    <xf numFmtId="167" fontId="10" fillId="14" borderId="25" xfId="6" applyNumberFormat="1" applyFont="1" applyFill="1" applyBorder="1" applyAlignment="1" applyProtection="1">
      <alignment vertical="center" wrapText="1"/>
    </xf>
    <xf numFmtId="0" fontId="14" fillId="3" borderId="15" xfId="0" applyFont="1" applyFill="1" applyBorder="1" applyAlignment="1" applyProtection="1">
      <alignment vertical="center" wrapText="1"/>
      <protection locked="0"/>
    </xf>
    <xf numFmtId="49" fontId="14" fillId="3" borderId="14" xfId="0" applyNumberFormat="1" applyFont="1" applyFill="1" applyBorder="1" applyAlignment="1" applyProtection="1">
      <alignment vertical="center" wrapText="1"/>
      <protection locked="0"/>
    </xf>
    <xf numFmtId="167" fontId="10" fillId="3" borderId="72" xfId="0" applyNumberFormat="1" applyFont="1" applyFill="1" applyBorder="1" applyAlignment="1" applyProtection="1">
      <alignment vertical="center" wrapText="1"/>
      <protection locked="0"/>
    </xf>
    <xf numFmtId="167" fontId="10" fillId="3" borderId="15" xfId="0" applyNumberFormat="1" applyFont="1" applyFill="1" applyBorder="1" applyAlignment="1" applyProtection="1">
      <alignment vertical="center" wrapText="1"/>
      <protection locked="0"/>
    </xf>
    <xf numFmtId="167" fontId="14" fillId="3" borderId="80" xfId="0" applyNumberFormat="1" applyFont="1" applyFill="1" applyBorder="1" applyAlignment="1" applyProtection="1">
      <alignment vertical="center" wrapText="1"/>
      <protection locked="0"/>
    </xf>
    <xf numFmtId="167" fontId="14" fillId="3" borderId="15" xfId="0" applyNumberFormat="1" applyFont="1" applyFill="1" applyBorder="1" applyAlignment="1" applyProtection="1">
      <alignment vertical="center" wrapText="1"/>
      <protection locked="0"/>
    </xf>
    <xf numFmtId="167" fontId="14" fillId="3" borderId="90" xfId="0" applyNumberFormat="1" applyFont="1" applyFill="1" applyBorder="1" applyAlignment="1" applyProtection="1">
      <alignment vertical="center" wrapText="1"/>
      <protection locked="0"/>
    </xf>
    <xf numFmtId="0" fontId="14" fillId="3" borderId="13" xfId="0" applyFont="1" applyFill="1" applyBorder="1" applyAlignment="1" applyProtection="1">
      <alignment vertical="center" wrapText="1"/>
      <protection locked="0"/>
    </xf>
    <xf numFmtId="49" fontId="14" fillId="3" borderId="8" xfId="0" applyNumberFormat="1" applyFont="1" applyFill="1" applyBorder="1" applyAlignment="1" applyProtection="1">
      <alignment vertical="center" wrapText="1"/>
      <protection locked="0"/>
    </xf>
    <xf numFmtId="167" fontId="10" fillId="3" borderId="75" xfId="0" applyNumberFormat="1" applyFont="1" applyFill="1" applyBorder="1" applyAlignment="1" applyProtection="1">
      <alignment vertical="center" wrapText="1"/>
      <protection locked="0"/>
    </xf>
    <xf numFmtId="167" fontId="10" fillId="3" borderId="76" xfId="0" applyNumberFormat="1" applyFont="1" applyFill="1" applyBorder="1" applyAlignment="1" applyProtection="1">
      <alignment vertical="center" wrapText="1"/>
      <protection locked="0"/>
    </xf>
    <xf numFmtId="167" fontId="14" fillId="3" borderId="83" xfId="0" applyNumberFormat="1" applyFont="1" applyFill="1" applyBorder="1" applyAlignment="1" applyProtection="1">
      <alignment vertical="center" wrapText="1"/>
      <protection locked="0"/>
    </xf>
    <xf numFmtId="167" fontId="14" fillId="3" borderId="84" xfId="0" applyNumberFormat="1" applyFont="1" applyFill="1" applyBorder="1" applyAlignment="1" applyProtection="1">
      <alignment vertical="center" wrapText="1"/>
      <protection locked="0"/>
    </xf>
    <xf numFmtId="0" fontId="14" fillId="3" borderId="36" xfId="2" applyFont="1" applyFill="1" applyBorder="1" applyAlignment="1" applyProtection="1">
      <alignment horizontal="center" vertical="center" wrapText="1"/>
      <protection locked="0"/>
    </xf>
    <xf numFmtId="0" fontId="14" fillId="3" borderId="10" xfId="2" applyFont="1" applyFill="1" applyBorder="1" applyAlignment="1" applyProtection="1">
      <alignment horizontal="center" vertical="center" wrapText="1"/>
      <protection locked="0"/>
    </xf>
    <xf numFmtId="0" fontId="14" fillId="3" borderId="27" xfId="2" applyFont="1" applyFill="1" applyBorder="1" applyAlignment="1" applyProtection="1">
      <alignment horizontal="center" vertical="center" wrapText="1"/>
      <protection locked="0"/>
    </xf>
    <xf numFmtId="0" fontId="14" fillId="3" borderId="3"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14" fillId="3" borderId="25" xfId="2" applyFont="1" applyFill="1" applyBorder="1" applyAlignment="1" applyProtection="1">
      <alignment horizontal="center" vertical="center" wrapText="1"/>
      <protection locked="0"/>
    </xf>
    <xf numFmtId="167" fontId="14" fillId="0" borderId="3" xfId="0" applyNumberFormat="1" applyFont="1" applyBorder="1" applyAlignment="1" applyProtection="1">
      <alignment vertical="center" wrapText="1"/>
      <protection locked="0"/>
    </xf>
    <xf numFmtId="1" fontId="14" fillId="3" borderId="3" xfId="0" applyNumberFormat="1" applyFont="1" applyFill="1" applyBorder="1" applyAlignment="1" applyProtection="1">
      <alignment horizontal="center" vertical="center" wrapText="1"/>
      <protection locked="0"/>
    </xf>
    <xf numFmtId="1" fontId="14" fillId="3" borderId="25" xfId="0" applyNumberFormat="1" applyFont="1" applyFill="1" applyBorder="1" applyAlignment="1" applyProtection="1">
      <alignment horizontal="center" vertical="center" wrapText="1"/>
      <protection locked="0"/>
    </xf>
    <xf numFmtId="0" fontId="14" fillId="3" borderId="68" xfId="1" applyNumberFormat="1" applyFont="1" applyFill="1" applyBorder="1" applyAlignment="1" applyProtection="1">
      <alignment horizontal="center" vertical="center" wrapText="1"/>
      <protection locked="0"/>
    </xf>
    <xf numFmtId="0" fontId="14" fillId="3" borderId="6" xfId="1" applyNumberFormat="1" applyFont="1" applyFill="1" applyBorder="1" applyAlignment="1" applyProtection="1">
      <alignment horizontal="center" vertical="center" wrapText="1"/>
      <protection locked="0"/>
    </xf>
    <xf numFmtId="0" fontId="10" fillId="0" borderId="59" xfId="0" applyFont="1" applyBorder="1" applyAlignment="1" applyProtection="1">
      <alignment vertical="center" wrapText="1"/>
      <protection locked="0"/>
    </xf>
    <xf numFmtId="167" fontId="14" fillId="3" borderId="3" xfId="0" applyNumberFormat="1"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67" fontId="14" fillId="3" borderId="6" xfId="0"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67" fontId="14" fillId="3" borderId="2" xfId="0" applyNumberFormat="1"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167" fontId="14" fillId="14" borderId="4" xfId="7" applyNumberFormat="1" applyFont="1" applyFill="1" applyBorder="1" applyAlignment="1" applyProtection="1">
      <alignment horizontal="right" vertical="center" wrapText="1"/>
    </xf>
    <xf numFmtId="167" fontId="10" fillId="14" borderId="68" xfId="3" applyNumberFormat="1" applyFont="1" applyFill="1" applyBorder="1" applyAlignment="1" applyProtection="1">
      <alignment horizontal="right" vertical="center" wrapText="1"/>
    </xf>
    <xf numFmtId="167" fontId="10" fillId="14" borderId="6" xfId="3" applyNumberFormat="1" applyFont="1" applyFill="1" applyBorder="1" applyAlignment="1" applyProtection="1">
      <alignment horizontal="right" vertical="center" wrapText="1"/>
    </xf>
    <xf numFmtId="0" fontId="10" fillId="10" borderId="49" xfId="2" applyFont="1" applyFill="1" applyBorder="1" applyAlignment="1">
      <alignment horizontal="center" vertical="center" wrapText="1"/>
    </xf>
    <xf numFmtId="0" fontId="10" fillId="10" borderId="68" xfId="0" applyFont="1" applyFill="1" applyBorder="1" applyAlignment="1">
      <alignment horizontal="center" vertical="center" wrapText="1"/>
    </xf>
    <xf numFmtId="0" fontId="30" fillId="7" borderId="6" xfId="2" applyFont="1" applyFill="1" applyBorder="1" applyAlignment="1">
      <alignment horizontal="center" vertical="center" wrapText="1"/>
    </xf>
    <xf numFmtId="0" fontId="30" fillId="10" borderId="10" xfId="2"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7" xfId="0" applyFont="1" applyFill="1" applyBorder="1" applyAlignment="1">
      <alignment horizontal="center" vertical="center" wrapText="1"/>
    </xf>
    <xf numFmtId="167" fontId="10" fillId="4" borderId="25" xfId="3" applyNumberFormat="1" applyFont="1" applyFill="1" applyBorder="1" applyAlignment="1" applyProtection="1">
      <alignment horizontal="right" vertical="center" wrapText="1"/>
    </xf>
    <xf numFmtId="0" fontId="17" fillId="4" borderId="13"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14" borderId="3" xfId="1" applyFont="1" applyFill="1" applyBorder="1" applyAlignment="1" applyProtection="1">
      <alignment horizontal="center" vertical="center" wrapText="1"/>
    </xf>
    <xf numFmtId="167" fontId="10" fillId="14" borderId="4" xfId="3" applyNumberFormat="1" applyFont="1" applyFill="1" applyBorder="1" applyAlignment="1" applyProtection="1">
      <alignment horizontal="right" vertical="center" wrapText="1"/>
    </xf>
    <xf numFmtId="0" fontId="14" fillId="2" borderId="31" xfId="0" applyFont="1" applyFill="1" applyBorder="1" applyAlignment="1">
      <alignment horizontal="center" vertical="center" wrapText="1"/>
    </xf>
    <xf numFmtId="0" fontId="14" fillId="14" borderId="6" xfId="0" applyFont="1" applyFill="1" applyBorder="1" applyAlignment="1">
      <alignment horizontal="center" vertical="center" wrapText="1"/>
    </xf>
    <xf numFmtId="167" fontId="14" fillId="14" borderId="6" xfId="0" applyNumberFormat="1" applyFont="1" applyFill="1" applyBorder="1" applyAlignment="1">
      <alignment horizontal="center" vertical="center" wrapText="1"/>
    </xf>
    <xf numFmtId="9" fontId="14" fillId="14" borderId="6" xfId="1" applyFont="1" applyFill="1" applyBorder="1" applyAlignment="1" applyProtection="1">
      <alignment horizontal="center" vertical="center" wrapText="1"/>
    </xf>
    <xf numFmtId="0" fontId="14" fillId="2" borderId="66" xfId="0" applyFont="1" applyFill="1" applyBorder="1" applyAlignment="1">
      <alignment horizontal="center" vertical="center" wrapText="1"/>
    </xf>
    <xf numFmtId="0" fontId="14" fillId="14" borderId="25" xfId="0" applyFont="1" applyFill="1" applyBorder="1" applyAlignment="1">
      <alignment horizontal="center" vertical="center" wrapText="1"/>
    </xf>
    <xf numFmtId="9" fontId="14" fillId="14" borderId="2" xfId="1" applyFont="1" applyFill="1" applyBorder="1" applyAlignment="1" applyProtection="1">
      <alignment horizontal="center" vertical="center" wrapText="1"/>
    </xf>
    <xf numFmtId="167" fontId="10" fillId="14" borderId="25" xfId="3" applyNumberFormat="1" applyFont="1" applyFill="1" applyBorder="1" applyAlignment="1" applyProtection="1">
      <alignment horizontal="right" vertical="center" wrapText="1"/>
    </xf>
    <xf numFmtId="44" fontId="38" fillId="0" borderId="22" xfId="6" applyFont="1" applyFill="1" applyBorder="1" applyAlignment="1" applyProtection="1">
      <alignment vertical="center" wrapText="1"/>
    </xf>
    <xf numFmtId="7" fontId="38" fillId="14" borderId="47" xfId="3" applyNumberFormat="1" applyFont="1" applyFill="1" applyBorder="1" applyAlignment="1" applyProtection="1">
      <alignment vertical="center" wrapText="1"/>
    </xf>
    <xf numFmtId="44" fontId="38" fillId="0" borderId="67" xfId="6" applyFont="1" applyFill="1" applyBorder="1" applyAlignment="1" applyProtection="1">
      <alignment vertical="center" wrapText="1"/>
    </xf>
    <xf numFmtId="44" fontId="38" fillId="14" borderId="57" xfId="6" applyFont="1" applyFill="1" applyBorder="1" applyAlignment="1" applyProtection="1">
      <alignment vertical="center" wrapText="1"/>
    </xf>
    <xf numFmtId="167" fontId="38" fillId="14" borderId="47" xfId="6" applyNumberFormat="1" applyFont="1" applyFill="1" applyBorder="1" applyAlignment="1" applyProtection="1">
      <alignment vertical="center" wrapText="1"/>
    </xf>
    <xf numFmtId="44" fontId="38" fillId="14" borderId="45" xfId="6" applyFont="1" applyFill="1" applyBorder="1" applyAlignment="1" applyProtection="1">
      <alignment vertical="center" wrapText="1"/>
    </xf>
    <xf numFmtId="7" fontId="38" fillId="14" borderId="47" xfId="6" applyNumberFormat="1" applyFont="1" applyFill="1" applyBorder="1" applyAlignment="1" applyProtection="1">
      <alignment vertical="center" wrapText="1"/>
    </xf>
    <xf numFmtId="44" fontId="38" fillId="3" borderId="0" xfId="6" applyFont="1" applyFill="1" applyBorder="1" applyAlignment="1" applyProtection="1">
      <alignment vertical="center" wrapText="1"/>
    </xf>
    <xf numFmtId="7" fontId="38" fillId="3" borderId="0" xfId="3" applyNumberFormat="1" applyFont="1" applyFill="1" applyBorder="1" applyAlignment="1" applyProtection="1">
      <alignment vertical="center" wrapText="1"/>
    </xf>
    <xf numFmtId="9" fontId="17" fillId="4" borderId="25" xfId="1" applyFont="1" applyFill="1" applyBorder="1" applyAlignment="1" applyProtection="1">
      <alignment horizontal="center" vertical="center" wrapText="1"/>
    </xf>
    <xf numFmtId="0" fontId="31" fillId="0" borderId="21" xfId="0" applyFont="1" applyBorder="1" applyAlignment="1" applyProtection="1">
      <alignment horizontal="left" vertical="center"/>
      <protection locked="0"/>
    </xf>
    <xf numFmtId="0" fontId="31" fillId="0" borderId="22" xfId="0" applyFont="1" applyBorder="1" applyAlignment="1" applyProtection="1">
      <alignment horizontal="left" vertical="center"/>
      <protection locked="0"/>
    </xf>
    <xf numFmtId="0" fontId="0" fillId="0" borderId="23" xfId="0" applyBorder="1" applyAlignment="1" applyProtection="1">
      <alignment vertical="center"/>
      <protection locked="0"/>
    </xf>
    <xf numFmtId="0" fontId="31" fillId="0" borderId="16" xfId="0" applyFont="1" applyBorder="1" applyAlignment="1" applyProtection="1">
      <alignment vertical="center"/>
      <protection locked="0"/>
    </xf>
    <xf numFmtId="0" fontId="0" fillId="0" borderId="0" xfId="0" applyAlignment="1" applyProtection="1">
      <alignment vertical="center"/>
      <protection locked="0"/>
    </xf>
    <xf numFmtId="0" fontId="0" fillId="0" borderId="17" xfId="0" applyBorder="1" applyAlignment="1" applyProtection="1">
      <alignment vertical="center"/>
      <protection locked="0"/>
    </xf>
    <xf numFmtId="0" fontId="31" fillId="0" borderId="16"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0" fillId="0" borderId="16"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14" fillId="3" borderId="0" xfId="0" applyFont="1" applyFill="1" applyAlignment="1">
      <alignment wrapText="1"/>
    </xf>
    <xf numFmtId="0" fontId="14" fillId="0" borderId="0" xfId="0" applyFont="1"/>
    <xf numFmtId="44" fontId="14" fillId="14" borderId="3" xfId="6" applyFont="1" applyFill="1" applyBorder="1" applyAlignment="1" applyProtection="1">
      <alignment horizontal="center" vertical="center" wrapText="1"/>
    </xf>
    <xf numFmtId="44" fontId="14" fillId="14" borderId="34" xfId="6" applyFont="1" applyFill="1" applyBorder="1" applyAlignment="1" applyProtection="1">
      <alignment horizontal="center" vertical="center"/>
    </xf>
    <xf numFmtId="44" fontId="14" fillId="14" borderId="6" xfId="6" applyFont="1" applyFill="1" applyBorder="1" applyAlignment="1" applyProtection="1">
      <alignment horizontal="center" vertical="center" wrapText="1"/>
    </xf>
    <xf numFmtId="44" fontId="14" fillId="14" borderId="7" xfId="6" applyFont="1" applyFill="1" applyBorder="1" applyAlignment="1" applyProtection="1">
      <alignment horizontal="center" vertical="center"/>
    </xf>
    <xf numFmtId="44" fontId="14" fillId="14" borderId="2" xfId="6" applyFont="1" applyFill="1" applyBorder="1" applyAlignment="1" applyProtection="1">
      <alignment horizontal="center" vertical="center" wrapText="1"/>
    </xf>
    <xf numFmtId="44" fontId="14" fillId="14" borderId="48" xfId="6" applyFont="1" applyFill="1" applyBorder="1" applyAlignment="1" applyProtection="1">
      <alignment horizontal="center" vertical="center"/>
    </xf>
    <xf numFmtId="44" fontId="10" fillId="14" borderId="47" xfId="6" applyFont="1" applyFill="1" applyBorder="1" applyAlignment="1" applyProtection="1">
      <alignment vertical="center" wrapText="1"/>
    </xf>
    <xf numFmtId="44" fontId="10" fillId="14" borderId="46" xfId="6" applyFont="1" applyFill="1" applyBorder="1" applyAlignment="1" applyProtection="1">
      <alignment vertical="center" wrapText="1"/>
    </xf>
    <xf numFmtId="0" fontId="10" fillId="0" borderId="0" xfId="0" applyFont="1" applyAlignment="1">
      <alignment wrapText="1"/>
    </xf>
    <xf numFmtId="0" fontId="10" fillId="7" borderId="32"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30" fillId="10" borderId="6" xfId="2" applyFont="1" applyFill="1" applyBorder="1" applyAlignment="1">
      <alignment horizontal="center" vertical="center" wrapText="1"/>
    </xf>
    <xf numFmtId="0" fontId="17" fillId="4" borderId="13" xfId="1" applyNumberFormat="1" applyFont="1" applyFill="1" applyBorder="1" applyAlignment="1" applyProtection="1">
      <alignment horizontal="center" vertical="center" wrapText="1"/>
    </xf>
    <xf numFmtId="0" fontId="17" fillId="4" borderId="8" xfId="1" applyNumberFormat="1" applyFont="1" applyFill="1" applyBorder="1" applyAlignment="1" applyProtection="1">
      <alignment horizontal="center" vertical="center" wrapText="1"/>
    </xf>
    <xf numFmtId="2" fontId="17" fillId="4" borderId="13" xfId="1" applyNumberFormat="1" applyFont="1" applyFill="1" applyBorder="1" applyAlignment="1" applyProtection="1">
      <alignment horizontal="center" vertical="center" wrapText="1"/>
    </xf>
    <xf numFmtId="167" fontId="17" fillId="4" borderId="8" xfId="1" applyNumberFormat="1" applyFont="1" applyFill="1" applyBorder="1" applyAlignment="1" applyProtection="1">
      <alignment horizontal="right" vertical="center" wrapText="1"/>
    </xf>
    <xf numFmtId="167" fontId="18" fillId="4" borderId="25" xfId="0" applyNumberFormat="1" applyFont="1" applyFill="1" applyBorder="1" applyAlignment="1">
      <alignment horizontal="right" vertical="center" wrapText="1"/>
    </xf>
    <xf numFmtId="0" fontId="17" fillId="4" borderId="27" xfId="0" applyFont="1" applyFill="1" applyBorder="1" applyAlignment="1">
      <alignment horizontal="center" vertical="center" wrapText="1"/>
    </xf>
    <xf numFmtId="0" fontId="17" fillId="4" borderId="25" xfId="0" applyFont="1" applyFill="1" applyBorder="1" applyAlignment="1">
      <alignment horizontal="center" vertical="center" wrapText="1"/>
    </xf>
    <xf numFmtId="167" fontId="17" fillId="4" borderId="25" xfId="0" applyNumberFormat="1" applyFont="1" applyFill="1" applyBorder="1" applyAlignment="1">
      <alignment horizontal="center" vertical="center" wrapText="1"/>
    </xf>
    <xf numFmtId="167" fontId="18" fillId="4" borderId="48" xfId="0" applyNumberFormat="1" applyFont="1" applyFill="1" applyBorder="1" applyAlignment="1">
      <alignment horizontal="right" vertical="center" wrapText="1"/>
    </xf>
    <xf numFmtId="0" fontId="14" fillId="14" borderId="4" xfId="0" applyFont="1" applyFill="1" applyBorder="1" applyAlignment="1">
      <alignment horizontal="center" vertical="center" wrapText="1"/>
    </xf>
    <xf numFmtId="9" fontId="14" fillId="14" borderId="24" xfId="1" applyFont="1" applyFill="1" applyBorder="1" applyAlignment="1" applyProtection="1">
      <alignment horizontal="center" vertical="center" wrapText="1"/>
    </xf>
    <xf numFmtId="167" fontId="10" fillId="14" borderId="4" xfId="0" applyNumberFormat="1" applyFont="1" applyFill="1" applyBorder="1" applyAlignment="1">
      <alignment horizontal="right" vertical="center" wrapText="1"/>
    </xf>
    <xf numFmtId="167" fontId="10" fillId="14" borderId="5" xfId="0" applyNumberFormat="1" applyFont="1" applyFill="1" applyBorder="1" applyAlignment="1">
      <alignment horizontal="right" vertical="center" wrapText="1"/>
    </xf>
    <xf numFmtId="9" fontId="14" fillId="14" borderId="15" xfId="1" applyFont="1" applyFill="1" applyBorder="1" applyAlignment="1" applyProtection="1">
      <alignment horizontal="center" vertical="center" wrapText="1"/>
    </xf>
    <xf numFmtId="167" fontId="10" fillId="14" borderId="6" xfId="0" applyNumberFormat="1" applyFont="1" applyFill="1" applyBorder="1" applyAlignment="1">
      <alignment horizontal="right" vertical="center" wrapText="1"/>
    </xf>
    <xf numFmtId="167" fontId="10" fillId="14" borderId="7" xfId="0" applyNumberFormat="1" applyFont="1" applyFill="1" applyBorder="1" applyAlignment="1">
      <alignment horizontal="right" vertical="center" wrapText="1"/>
    </xf>
    <xf numFmtId="9" fontId="14" fillId="14" borderId="13" xfId="1" applyFont="1" applyFill="1" applyBorder="1" applyAlignment="1" applyProtection="1">
      <alignment horizontal="center" vertical="center" wrapText="1"/>
    </xf>
    <xf numFmtId="167" fontId="10" fillId="14" borderId="25" xfId="0" applyNumberFormat="1" applyFont="1" applyFill="1" applyBorder="1" applyAlignment="1">
      <alignment horizontal="right" vertical="center" wrapText="1"/>
    </xf>
    <xf numFmtId="1" fontId="14" fillId="3" borderId="0" xfId="0" applyNumberFormat="1" applyFont="1" applyFill="1" applyAlignment="1">
      <alignment wrapText="1"/>
    </xf>
    <xf numFmtId="0" fontId="10" fillId="14" borderId="18" xfId="0" applyFont="1" applyFill="1" applyBorder="1" applyAlignment="1">
      <alignment wrapText="1"/>
    </xf>
    <xf numFmtId="167" fontId="10" fillId="14" borderId="61" xfId="0" applyNumberFormat="1" applyFont="1" applyFill="1" applyBorder="1" applyAlignment="1">
      <alignment wrapText="1"/>
    </xf>
    <xf numFmtId="0" fontId="14" fillId="0" borderId="0" xfId="0" applyFont="1" applyAlignment="1">
      <alignment vertical="center" wrapText="1"/>
    </xf>
    <xf numFmtId="9" fontId="14" fillId="14" borderId="4" xfId="1" applyFont="1" applyFill="1" applyBorder="1" applyAlignment="1" applyProtection="1">
      <alignment horizontal="center" vertical="center" wrapText="1"/>
    </xf>
    <xf numFmtId="9" fontId="14" fillId="14" borderId="60" xfId="1" applyFont="1" applyFill="1" applyBorder="1" applyAlignment="1" applyProtection="1">
      <alignment horizontal="center" vertical="center" wrapText="1"/>
    </xf>
    <xf numFmtId="0" fontId="31" fillId="0" borderId="0" xfId="0" applyFont="1" applyAlignment="1">
      <alignment vertical="center" wrapText="1"/>
    </xf>
    <xf numFmtId="49" fontId="14" fillId="0" borderId="24" xfId="0" applyNumberFormat="1" applyFont="1" applyBorder="1" applyAlignment="1" applyProtection="1">
      <alignment horizontal="center" vertical="center" wrapText="1"/>
      <protection locked="0"/>
    </xf>
    <xf numFmtId="49" fontId="14" fillId="0" borderId="15"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6" xfId="0" applyNumberFormat="1" applyFont="1" applyBorder="1" applyAlignment="1" applyProtection="1">
      <alignment horizontal="center" vertical="center" wrapText="1"/>
      <protection locked="0"/>
    </xf>
    <xf numFmtId="49" fontId="14" fillId="0" borderId="60" xfId="0" applyNumberFormat="1" applyFont="1" applyBorder="1" applyAlignment="1" applyProtection="1">
      <alignment horizontal="center" vertical="center" wrapText="1"/>
      <protection locked="0"/>
    </xf>
    <xf numFmtId="0" fontId="31" fillId="0" borderId="21" xfId="0" applyFont="1" applyBorder="1" applyAlignment="1" applyProtection="1">
      <alignment vertical="center"/>
      <protection locked="0"/>
    </xf>
    <xf numFmtId="0" fontId="31" fillId="0" borderId="22"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14" fillId="0" borderId="0" xfId="0" applyFont="1" applyAlignment="1" applyProtection="1">
      <alignment wrapText="1"/>
      <protection locked="0"/>
    </xf>
    <xf numFmtId="0" fontId="31" fillId="0" borderId="17" xfId="0" applyFont="1" applyBorder="1" applyAlignment="1" applyProtection="1">
      <alignment vertical="center" wrapText="1"/>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wrapText="1"/>
      <protection locked="0"/>
    </xf>
    <xf numFmtId="0" fontId="14" fillId="0" borderId="18" xfId="0" applyFont="1" applyBorder="1" applyAlignment="1" applyProtection="1">
      <alignment vertical="center"/>
      <protection locked="0"/>
    </xf>
    <xf numFmtId="0" fontId="14" fillId="0" borderId="19" xfId="0" applyFont="1" applyBorder="1" applyAlignment="1" applyProtection="1">
      <alignment wrapText="1"/>
      <protection locked="0"/>
    </xf>
    <xf numFmtId="0" fontId="14" fillId="0" borderId="20" xfId="0" applyFont="1" applyBorder="1" applyAlignment="1" applyProtection="1">
      <alignment vertical="center" wrapText="1"/>
      <protection locked="0"/>
    </xf>
    <xf numFmtId="0" fontId="8" fillId="0" borderId="0" xfId="0" applyFont="1" applyAlignment="1">
      <alignment horizontal="left" vertical="center" wrapText="1"/>
    </xf>
    <xf numFmtId="0" fontId="12" fillId="0" borderId="0" xfId="0" applyFont="1" applyAlignment="1">
      <alignment horizontal="left" vertical="center" wrapText="1"/>
    </xf>
    <xf numFmtId="0" fontId="29" fillId="0" borderId="0" xfId="2" applyFont="1" applyAlignment="1">
      <alignment vertical="center"/>
    </xf>
    <xf numFmtId="0" fontId="10" fillId="7" borderId="3" xfId="2"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10" borderId="3" xfId="2" applyFont="1" applyFill="1" applyBorder="1" applyAlignment="1">
      <alignment horizontal="center" vertical="center" wrapText="1"/>
    </xf>
    <xf numFmtId="0" fontId="17" fillId="4" borderId="25" xfId="1" applyNumberFormat="1" applyFont="1" applyFill="1" applyBorder="1" applyAlignment="1" applyProtection="1">
      <alignment horizontal="center" vertical="center" wrapText="1"/>
    </xf>
    <xf numFmtId="167" fontId="18" fillId="4" borderId="117" xfId="1" applyNumberFormat="1" applyFont="1" applyFill="1" applyBorder="1" applyAlignment="1" applyProtection="1">
      <alignment horizontal="right" vertical="center" wrapText="1"/>
    </xf>
    <xf numFmtId="49" fontId="0" fillId="0" borderId="0" xfId="0" applyNumberFormat="1" applyAlignment="1">
      <alignment horizontal="center" vertical="center" wrapText="1"/>
    </xf>
    <xf numFmtId="0" fontId="10" fillId="3" borderId="0" xfId="0" applyFont="1" applyFill="1" applyAlignment="1">
      <alignment horizontal="center" vertical="center" wrapText="1"/>
    </xf>
    <xf numFmtId="167" fontId="10" fillId="0" borderId="0" xfId="0" applyNumberFormat="1" applyFont="1" applyAlignment="1">
      <alignment wrapText="1"/>
    </xf>
    <xf numFmtId="0" fontId="10" fillId="14" borderId="45" xfId="0" applyFont="1" applyFill="1" applyBorder="1" applyAlignment="1">
      <alignment wrapText="1"/>
    </xf>
    <xf numFmtId="0" fontId="14" fillId="3" borderId="9" xfId="0" applyFont="1" applyFill="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0" fontId="22" fillId="0" borderId="16" xfId="0" applyFont="1" applyBorder="1" applyAlignment="1">
      <alignment vertical="center" wrapText="1"/>
    </xf>
    <xf numFmtId="0" fontId="10" fillId="7" borderId="33" xfId="0" applyFont="1" applyFill="1" applyBorder="1" applyAlignment="1">
      <alignment horizontal="center" vertical="center" wrapText="1"/>
    </xf>
    <xf numFmtId="0" fontId="10" fillId="10" borderId="69"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30" fillId="7" borderId="7" xfId="0" applyFont="1" applyFill="1" applyBorder="1" applyAlignment="1">
      <alignment horizontal="center" vertical="center" wrapText="1"/>
    </xf>
    <xf numFmtId="9" fontId="17" fillId="4" borderId="58" xfId="1" applyFont="1" applyFill="1" applyBorder="1" applyAlignment="1" applyProtection="1">
      <alignment horizontal="center" vertical="center" wrapText="1"/>
    </xf>
    <xf numFmtId="167" fontId="17" fillId="4" borderId="58" xfId="1" applyNumberFormat="1" applyFont="1" applyFill="1" applyBorder="1" applyAlignment="1" applyProtection="1">
      <alignment horizontal="center" vertical="center" wrapText="1"/>
    </xf>
    <xf numFmtId="0" fontId="17" fillId="4" borderId="58" xfId="1" applyNumberFormat="1" applyFont="1" applyFill="1" applyBorder="1" applyAlignment="1" applyProtection="1">
      <alignment horizontal="center" vertical="center" wrapText="1"/>
    </xf>
    <xf numFmtId="167" fontId="18" fillId="4" borderId="58" xfId="1" applyNumberFormat="1" applyFont="1" applyFill="1" applyBorder="1" applyAlignment="1" applyProtection="1">
      <alignment horizontal="center" vertical="center" wrapText="1"/>
    </xf>
    <xf numFmtId="0" fontId="17" fillId="4" borderId="4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5" xfId="0" applyFont="1" applyFill="1" applyBorder="1" applyAlignment="1">
      <alignment horizontal="right" vertical="center" wrapText="1"/>
    </xf>
    <xf numFmtId="0" fontId="14" fillId="14" borderId="44" xfId="0" applyFont="1" applyFill="1" applyBorder="1" applyAlignment="1">
      <alignment horizontal="center" vertical="center" wrapText="1"/>
    </xf>
    <xf numFmtId="167" fontId="14" fillId="14" borderId="4" xfId="0" applyNumberFormat="1" applyFont="1" applyFill="1" applyBorder="1" applyAlignment="1">
      <alignment horizontal="center" vertical="center" wrapText="1"/>
    </xf>
    <xf numFmtId="0" fontId="14" fillId="0" borderId="4" xfId="0" applyFont="1" applyBorder="1" applyAlignment="1">
      <alignment horizontal="right" vertical="center" wrapText="1"/>
    </xf>
    <xf numFmtId="0" fontId="14" fillId="14" borderId="4" xfId="0" applyFont="1" applyFill="1" applyBorder="1" applyAlignment="1">
      <alignment horizontal="right" vertical="center" wrapText="1"/>
    </xf>
    <xf numFmtId="0" fontId="14" fillId="14" borderId="51" xfId="0" applyFont="1" applyFill="1" applyBorder="1" applyAlignment="1">
      <alignment horizontal="center" vertical="center" wrapText="1"/>
    </xf>
    <xf numFmtId="0" fontId="14" fillId="0" borderId="6" xfId="0" applyFont="1" applyBorder="1" applyAlignment="1">
      <alignment horizontal="right" vertical="center" wrapText="1"/>
    </xf>
    <xf numFmtId="0" fontId="14" fillId="14" borderId="6" xfId="0" applyFont="1" applyFill="1" applyBorder="1" applyAlignment="1">
      <alignment horizontal="right" vertical="center" wrapText="1"/>
    </xf>
    <xf numFmtId="0" fontId="14" fillId="14" borderId="11" xfId="0" applyFont="1" applyFill="1" applyBorder="1" applyAlignment="1">
      <alignment horizontal="center" vertical="center" wrapText="1"/>
    </xf>
    <xf numFmtId="9" fontId="14" fillId="14" borderId="25" xfId="1" applyFont="1" applyFill="1" applyBorder="1" applyAlignment="1" applyProtection="1">
      <alignment horizontal="center" vertical="center" wrapText="1"/>
    </xf>
    <xf numFmtId="167" fontId="14" fillId="14" borderId="25" xfId="0" applyNumberFormat="1" applyFont="1" applyFill="1" applyBorder="1" applyAlignment="1">
      <alignment horizontal="center" vertical="center" wrapText="1"/>
    </xf>
    <xf numFmtId="0" fontId="14" fillId="0" borderId="25" xfId="0" applyFont="1" applyBorder="1" applyAlignment="1">
      <alignment horizontal="right" vertical="center" wrapText="1"/>
    </xf>
    <xf numFmtId="0" fontId="14" fillId="14" borderId="25" xfId="0" applyFont="1" applyFill="1" applyBorder="1" applyAlignment="1">
      <alignment horizontal="right" vertical="center" wrapText="1"/>
    </xf>
    <xf numFmtId="167" fontId="10" fillId="14" borderId="48" xfId="0" applyNumberFormat="1" applyFont="1" applyFill="1" applyBorder="1" applyAlignment="1">
      <alignment horizontal="right" vertical="center" wrapText="1"/>
    </xf>
    <xf numFmtId="167" fontId="10" fillId="14" borderId="46" xfId="0" applyNumberFormat="1" applyFont="1" applyFill="1" applyBorder="1" applyAlignment="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167" fontId="17" fillId="4" borderId="25" xfId="6" quotePrefix="1" applyNumberFormat="1" applyFont="1" applyFill="1" applyBorder="1" applyAlignment="1" applyProtection="1">
      <alignment vertical="center"/>
    </xf>
    <xf numFmtId="167" fontId="18" fillId="4" borderId="41" xfId="3" applyNumberFormat="1" applyFont="1" applyFill="1" applyBorder="1" applyAlignment="1" applyProtection="1">
      <alignment horizontal="right" vertical="center" wrapText="1"/>
    </xf>
    <xf numFmtId="167" fontId="10" fillId="14" borderId="3" xfId="3" applyNumberFormat="1" applyFont="1" applyFill="1" applyBorder="1" applyAlignment="1" applyProtection="1">
      <alignment horizontal="right" vertical="center" wrapText="1"/>
    </xf>
    <xf numFmtId="167" fontId="10" fillId="14" borderId="5" xfId="3" applyNumberFormat="1" applyFont="1" applyFill="1" applyBorder="1" applyAlignment="1" applyProtection="1">
      <alignment horizontal="right" vertical="center" wrapText="1"/>
    </xf>
    <xf numFmtId="167" fontId="10" fillId="14" borderId="7" xfId="3" applyNumberFormat="1" applyFont="1" applyFill="1" applyBorder="1" applyAlignment="1" applyProtection="1">
      <alignment horizontal="right" vertical="center" wrapText="1"/>
    </xf>
    <xf numFmtId="167" fontId="10" fillId="14" borderId="41" xfId="3" applyNumberFormat="1" applyFont="1" applyFill="1" applyBorder="1" applyAlignment="1" applyProtection="1">
      <alignment horizontal="right" vertical="center" wrapText="1"/>
    </xf>
    <xf numFmtId="167" fontId="14" fillId="14" borderId="20" xfId="6" applyNumberFormat="1" applyFont="1" applyFill="1" applyBorder="1" applyAlignment="1" applyProtection="1">
      <alignment vertical="center"/>
    </xf>
    <xf numFmtId="167" fontId="10" fillId="14" borderId="29" xfId="6" applyNumberFormat="1" applyFont="1" applyFill="1" applyBorder="1" applyAlignment="1" applyProtection="1">
      <alignment vertical="center"/>
    </xf>
    <xf numFmtId="167" fontId="10" fillId="14" borderId="20" xfId="6" applyNumberFormat="1" applyFont="1" applyFill="1" applyBorder="1" applyAlignment="1" applyProtection="1">
      <alignment vertical="center" wrapText="1"/>
    </xf>
    <xf numFmtId="167" fontId="10" fillId="14" borderId="18" xfId="6" applyNumberFormat="1" applyFont="1" applyFill="1" applyBorder="1" applyAlignment="1" applyProtection="1">
      <alignment vertical="center"/>
    </xf>
    <xf numFmtId="0" fontId="14" fillId="3" borderId="36"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2"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17" xfId="0" applyFont="1" applyBorder="1" applyAlignment="1" applyProtection="1">
      <alignment vertical="center"/>
      <protection locked="0"/>
    </xf>
    <xf numFmtId="0" fontId="31" fillId="0" borderId="16" xfId="0" applyFont="1" applyBorder="1" applyAlignment="1" applyProtection="1">
      <alignment horizontal="left" vertical="center" wrapText="1"/>
      <protection locked="0"/>
    </xf>
    <xf numFmtId="0" fontId="31" fillId="0" borderId="18" xfId="0" applyFont="1" applyBorder="1" applyAlignment="1" applyProtection="1">
      <alignment vertical="center"/>
      <protection locked="0"/>
    </xf>
    <xf numFmtId="0" fontId="14" fillId="0" borderId="19" xfId="0" applyFont="1" applyBorder="1" applyAlignment="1" applyProtection="1">
      <alignment vertical="center"/>
      <protection locked="0"/>
    </xf>
    <xf numFmtId="0" fontId="14" fillId="0" borderId="20" xfId="0" applyFont="1" applyBorder="1" applyAlignment="1" applyProtection="1">
      <alignment vertical="center"/>
      <protection locked="0"/>
    </xf>
    <xf numFmtId="167" fontId="17" fillId="4" borderId="61" xfId="1" applyNumberFormat="1" applyFont="1" applyFill="1" applyBorder="1" applyAlignment="1" applyProtection="1">
      <alignment horizontal="right" vertical="center" wrapText="1"/>
    </xf>
    <xf numFmtId="49" fontId="17" fillId="4" borderId="142" xfId="1" applyNumberFormat="1" applyFont="1" applyFill="1" applyBorder="1" applyAlignment="1" applyProtection="1">
      <alignment horizontal="center" vertical="center" wrapText="1"/>
    </xf>
    <xf numFmtId="167" fontId="10" fillId="14" borderId="4" xfId="6" applyNumberFormat="1" applyFont="1" applyFill="1" applyBorder="1" applyAlignment="1" applyProtection="1">
      <alignment horizontal="right" vertical="center" wrapText="1"/>
    </xf>
    <xf numFmtId="167" fontId="10" fillId="14" borderId="5" xfId="6" applyNumberFormat="1" applyFont="1" applyFill="1" applyBorder="1" applyAlignment="1" applyProtection="1">
      <alignment horizontal="right" vertical="center" wrapText="1"/>
    </xf>
    <xf numFmtId="167" fontId="10" fillId="14" borderId="6" xfId="6" applyNumberFormat="1" applyFont="1" applyFill="1" applyBorder="1" applyAlignment="1" applyProtection="1">
      <alignment horizontal="right" vertical="center" wrapText="1"/>
    </xf>
    <xf numFmtId="167" fontId="10" fillId="14" borderId="7" xfId="6" applyNumberFormat="1" applyFont="1" applyFill="1" applyBorder="1" applyAlignment="1" applyProtection="1">
      <alignment horizontal="right" vertical="center" wrapText="1"/>
    </xf>
    <xf numFmtId="167" fontId="10" fillId="14" borderId="25" xfId="6" applyNumberFormat="1" applyFont="1" applyFill="1" applyBorder="1" applyAlignment="1" applyProtection="1">
      <alignment horizontal="right" vertical="center" wrapText="1"/>
    </xf>
    <xf numFmtId="167" fontId="10" fillId="14" borderId="41" xfId="6" applyNumberFormat="1" applyFont="1" applyFill="1" applyBorder="1" applyAlignment="1" applyProtection="1">
      <alignment horizontal="right" vertical="center" wrapText="1"/>
    </xf>
    <xf numFmtId="167" fontId="7" fillId="14" borderId="3" xfId="6" applyNumberFormat="1" applyFont="1" applyFill="1" applyBorder="1" applyProtection="1"/>
    <xf numFmtId="44" fontId="7" fillId="0" borderId="22" xfId="6" applyFont="1" applyFill="1" applyBorder="1" applyProtection="1"/>
    <xf numFmtId="167" fontId="10" fillId="14" borderId="3" xfId="6" applyNumberFormat="1" applyFont="1" applyFill="1" applyBorder="1" applyProtection="1"/>
    <xf numFmtId="49" fontId="10" fillId="3" borderId="3" xfId="0" applyNumberFormat="1" applyFont="1" applyFill="1" applyBorder="1" applyAlignment="1" applyProtection="1">
      <alignment horizontal="center" vertical="center" wrapText="1"/>
      <protection locked="0"/>
    </xf>
    <xf numFmtId="167" fontId="14" fillId="3" borderId="3" xfId="6" applyNumberFormat="1" applyFont="1" applyFill="1" applyBorder="1" applyAlignment="1" applyProtection="1">
      <alignment horizontal="right" vertical="center" wrapText="1"/>
      <protection locked="0"/>
    </xf>
    <xf numFmtId="49" fontId="10" fillId="3" borderId="6" xfId="0" applyNumberFormat="1" applyFont="1" applyFill="1" applyBorder="1" applyAlignment="1" applyProtection="1">
      <alignment horizontal="center" vertical="center" wrapText="1"/>
      <protection locked="0"/>
    </xf>
    <xf numFmtId="167" fontId="14" fillId="3" borderId="6" xfId="6" applyNumberFormat="1" applyFont="1" applyFill="1" applyBorder="1" applyAlignment="1" applyProtection="1">
      <alignment horizontal="right" vertical="center" wrapText="1"/>
      <protection locked="0"/>
    </xf>
    <xf numFmtId="0" fontId="0" fillId="3" borderId="6" xfId="0" applyFill="1" applyBorder="1" applyAlignment="1" applyProtection="1">
      <alignment horizontal="center" vertical="center" wrapText="1"/>
      <protection locked="0"/>
    </xf>
    <xf numFmtId="49" fontId="0" fillId="3" borderId="6" xfId="0" applyNumberFormat="1" applyFill="1" applyBorder="1" applyAlignment="1" applyProtection="1">
      <alignment horizontal="center" vertical="center" wrapText="1"/>
      <protection locked="0"/>
    </xf>
    <xf numFmtId="167" fontId="0" fillId="3" borderId="6" xfId="6" applyNumberFormat="1" applyFont="1" applyFill="1" applyBorder="1" applyAlignment="1" applyProtection="1">
      <alignment horizontal="right" vertical="center" wrapText="1"/>
      <protection locked="0"/>
    </xf>
    <xf numFmtId="0" fontId="0" fillId="3" borderId="25" xfId="0" applyFill="1" applyBorder="1" applyAlignment="1" applyProtection="1">
      <alignment horizontal="center" vertical="center" wrapText="1"/>
      <protection locked="0"/>
    </xf>
    <xf numFmtId="49" fontId="0" fillId="3" borderId="25" xfId="0" applyNumberFormat="1" applyFill="1" applyBorder="1" applyAlignment="1" applyProtection="1">
      <alignment horizontal="center" vertical="center" wrapText="1"/>
      <protection locked="0"/>
    </xf>
    <xf numFmtId="167" fontId="0" fillId="3" borderId="25" xfId="6" applyNumberFormat="1" applyFont="1" applyFill="1" applyBorder="1" applyAlignment="1" applyProtection="1">
      <alignment horizontal="right" vertical="center" wrapText="1"/>
      <protection locked="0"/>
    </xf>
    <xf numFmtId="0" fontId="14" fillId="3" borderId="53" xfId="0" applyFont="1" applyFill="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0" fillId="3" borderId="12" xfId="0" applyFill="1" applyBorder="1" applyAlignment="1" applyProtection="1">
      <alignment horizontal="center" wrapText="1"/>
      <protection locked="0"/>
    </xf>
    <xf numFmtId="0" fontId="0" fillId="3" borderId="58" xfId="0" applyFill="1" applyBorder="1" applyAlignment="1" applyProtection="1">
      <alignment horizontal="center" wrapText="1"/>
      <protection locked="0"/>
    </xf>
    <xf numFmtId="0" fontId="14" fillId="0" borderId="41" xfId="0" applyFont="1" applyBorder="1" applyAlignment="1" applyProtection="1">
      <alignment horizontal="center" vertical="center" wrapText="1"/>
      <protection locked="0"/>
    </xf>
    <xf numFmtId="0" fontId="23" fillId="0" borderId="21" xfId="0" applyFont="1" applyBorder="1" applyAlignment="1" applyProtection="1">
      <alignment horizontal="left"/>
      <protection locked="0"/>
    </xf>
    <xf numFmtId="0" fontId="24" fillId="0" borderId="22" xfId="0" applyFont="1" applyBorder="1" applyProtection="1">
      <protection locked="0"/>
    </xf>
    <xf numFmtId="0" fontId="24" fillId="0" borderId="23" xfId="0" applyFont="1" applyBorder="1" applyProtection="1">
      <protection locked="0"/>
    </xf>
    <xf numFmtId="0" fontId="23" fillId="0" borderId="16" xfId="0" applyFont="1" applyBorder="1" applyProtection="1">
      <protection locked="0"/>
    </xf>
    <xf numFmtId="0" fontId="24" fillId="0" borderId="0" xfId="0" applyFont="1" applyProtection="1">
      <protection locked="0"/>
    </xf>
    <xf numFmtId="0" fontId="24" fillId="0" borderId="17" xfId="0" applyFont="1" applyBorder="1" applyProtection="1">
      <protection locked="0"/>
    </xf>
    <xf numFmtId="0" fontId="2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wrapText="1"/>
      <protection locked="0"/>
    </xf>
    <xf numFmtId="0" fontId="23" fillId="0" borderId="16" xfId="0" applyFont="1" applyBorder="1" applyAlignment="1" applyProtection="1">
      <alignment horizontal="left"/>
      <protection locked="0"/>
    </xf>
    <xf numFmtId="0" fontId="24" fillId="0" borderId="16" xfId="0" applyFont="1" applyBorder="1" applyProtection="1">
      <protection locked="0"/>
    </xf>
    <xf numFmtId="0" fontId="24" fillId="0" borderId="18" xfId="0" applyFont="1" applyBorder="1" applyProtection="1">
      <protection locked="0"/>
    </xf>
    <xf numFmtId="0" fontId="24" fillId="0" borderId="19" xfId="0" applyFont="1" applyBorder="1" applyProtection="1">
      <protection locked="0"/>
    </xf>
    <xf numFmtId="0" fontId="24" fillId="0" borderId="20" xfId="0" applyFont="1" applyBorder="1" applyProtection="1">
      <protection locked="0"/>
    </xf>
    <xf numFmtId="167" fontId="10" fillId="14" borderId="46" xfId="6" applyNumberFormat="1" applyFont="1" applyFill="1" applyBorder="1" applyProtection="1"/>
    <xf numFmtId="10" fontId="0" fillId="14" borderId="4" xfId="1" applyNumberFormat="1" applyFont="1" applyFill="1" applyBorder="1" applyAlignment="1" applyProtection="1">
      <alignment horizontal="center" vertical="center"/>
    </xf>
    <xf numFmtId="10" fontId="0" fillId="14" borderId="6" xfId="1" applyNumberFormat="1" applyFont="1" applyFill="1" applyBorder="1" applyAlignment="1" applyProtection="1">
      <alignment horizontal="center" vertical="center"/>
    </xf>
    <xf numFmtId="9" fontId="0" fillId="14" borderId="7" xfId="1" applyFont="1" applyFill="1" applyBorder="1" applyAlignment="1" applyProtection="1">
      <alignment horizontal="center" vertical="center"/>
    </xf>
    <xf numFmtId="10" fontId="0" fillId="14" borderId="2" xfId="1" applyNumberFormat="1" applyFont="1" applyFill="1" applyBorder="1" applyAlignment="1" applyProtection="1">
      <alignment horizontal="center" vertical="center"/>
    </xf>
    <xf numFmtId="10" fontId="0" fillId="14" borderId="25" xfId="1" applyNumberFormat="1" applyFont="1" applyFill="1" applyBorder="1" applyAlignment="1" applyProtection="1">
      <alignment horizontal="center" vertical="center"/>
    </xf>
    <xf numFmtId="9" fontId="0" fillId="14" borderId="46" xfId="1" applyFont="1" applyFill="1" applyBorder="1" applyAlignment="1" applyProtection="1">
      <alignment horizontal="center" vertical="center"/>
    </xf>
    <xf numFmtId="167" fontId="6" fillId="14" borderId="10" xfId="6" applyNumberFormat="1" applyFont="1" applyFill="1" applyBorder="1" applyAlignment="1" applyProtection="1">
      <alignment horizontal="right" vertical="center" wrapText="1"/>
    </xf>
    <xf numFmtId="167" fontId="6" fillId="14" borderId="43" xfId="6" applyNumberFormat="1" applyFont="1" applyFill="1" applyBorder="1" applyAlignment="1" applyProtection="1">
      <alignment horizontal="right" vertical="center" wrapText="1"/>
    </xf>
    <xf numFmtId="167" fontId="60" fillId="14" borderId="45" xfId="6" applyNumberFormat="1" applyFont="1" applyFill="1" applyBorder="1" applyAlignment="1" applyProtection="1">
      <alignment horizontal="right" vertical="center"/>
    </xf>
    <xf numFmtId="0" fontId="10" fillId="7" borderId="39" xfId="2" applyFont="1" applyFill="1" applyBorder="1" applyAlignment="1">
      <alignment horizontal="center" vertical="center" wrapText="1"/>
    </xf>
    <xf numFmtId="0" fontId="30" fillId="7" borderId="15" xfId="2" applyFont="1" applyFill="1" applyBorder="1" applyAlignment="1">
      <alignment horizontal="center" vertical="center" wrapText="1"/>
    </xf>
    <xf numFmtId="167" fontId="17" fillId="4" borderId="2" xfId="1" applyNumberFormat="1" applyFont="1" applyFill="1" applyBorder="1" applyAlignment="1" applyProtection="1">
      <alignment horizontal="right" vertical="center" wrapText="1"/>
    </xf>
    <xf numFmtId="167" fontId="17" fillId="14" borderId="4" xfId="1" applyNumberFormat="1" applyFont="1" applyFill="1" applyBorder="1" applyAlignment="1" applyProtection="1">
      <alignment horizontal="right" vertical="center" wrapText="1"/>
    </xf>
    <xf numFmtId="167" fontId="17" fillId="14" borderId="6" xfId="1" applyNumberFormat="1" applyFont="1" applyFill="1" applyBorder="1" applyAlignment="1" applyProtection="1">
      <alignment horizontal="right" vertical="center" wrapText="1"/>
    </xf>
    <xf numFmtId="167" fontId="17" fillId="14" borderId="25" xfId="1" applyNumberFormat="1" applyFont="1" applyFill="1" applyBorder="1" applyAlignment="1" applyProtection="1">
      <alignment horizontal="right" vertical="center" wrapText="1"/>
    </xf>
    <xf numFmtId="9" fontId="0" fillId="14" borderId="4" xfId="1" applyFont="1" applyFill="1" applyBorder="1" applyAlignment="1" applyProtection="1">
      <alignment horizontal="center" vertical="center" wrapText="1"/>
    </xf>
    <xf numFmtId="9" fontId="0" fillId="14" borderId="6" xfId="1" applyFont="1" applyFill="1" applyBorder="1" applyAlignment="1" applyProtection="1">
      <alignment horizontal="center" vertical="center" wrapText="1"/>
    </xf>
    <xf numFmtId="9" fontId="0" fillId="14" borderId="25" xfId="1" applyFont="1" applyFill="1" applyBorder="1" applyAlignment="1" applyProtection="1">
      <alignment horizontal="center" vertical="center" wrapText="1"/>
    </xf>
    <xf numFmtId="9" fontId="14" fillId="3" borderId="3" xfId="0" applyNumberFormat="1" applyFont="1" applyFill="1" applyBorder="1" applyAlignment="1" applyProtection="1">
      <alignment horizontal="center" vertical="center" wrapText="1"/>
      <protection locked="0"/>
    </xf>
    <xf numFmtId="9" fontId="14" fillId="3" borderId="6" xfId="0" applyNumberFormat="1" applyFont="1" applyFill="1" applyBorder="1" applyAlignment="1" applyProtection="1">
      <alignment horizontal="center" vertical="center" wrapText="1"/>
      <protection locked="0"/>
    </xf>
    <xf numFmtId="9" fontId="0" fillId="3" borderId="6" xfId="0" applyNumberFormat="1" applyFill="1" applyBorder="1" applyAlignment="1" applyProtection="1">
      <alignment horizontal="center" vertical="center" wrapText="1"/>
      <protection locked="0"/>
    </xf>
    <xf numFmtId="9" fontId="0" fillId="3" borderId="25" xfId="0" applyNumberForma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6" xfId="0" applyNumberFormat="1" applyFont="1" applyFill="1" applyBorder="1" applyAlignment="1" applyProtection="1">
      <alignment horizontal="center" vertical="center" wrapText="1"/>
      <protection locked="0"/>
    </xf>
    <xf numFmtId="10" fontId="14" fillId="0" borderId="7" xfId="0" applyNumberFormat="1"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149"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9" fontId="0" fillId="14" borderId="33" xfId="1" applyFont="1" applyFill="1" applyBorder="1" applyAlignment="1" applyProtection="1">
      <alignment horizontal="center" vertical="center"/>
    </xf>
    <xf numFmtId="9" fontId="7" fillId="14" borderId="47" xfId="1" applyFont="1" applyFill="1" applyBorder="1" applyAlignment="1" applyProtection="1">
      <alignment horizontal="center" vertical="center"/>
    </xf>
    <xf numFmtId="9" fontId="0" fillId="14" borderId="50" xfId="1" applyFont="1" applyFill="1" applyBorder="1" applyAlignment="1" applyProtection="1">
      <alignment horizontal="center" vertical="center"/>
    </xf>
    <xf numFmtId="167" fontId="7" fillId="14" borderId="147" xfId="1" applyNumberFormat="1" applyFont="1" applyFill="1" applyBorder="1" applyAlignment="1" applyProtection="1">
      <alignment horizontal="center" vertical="center"/>
    </xf>
    <xf numFmtId="167" fontId="7" fillId="14" borderId="47" xfId="1" applyNumberFormat="1" applyFont="1" applyFill="1" applyBorder="1" applyAlignment="1" applyProtection="1">
      <alignment horizontal="center" vertical="center"/>
    </xf>
    <xf numFmtId="0" fontId="0" fillId="0" borderId="0" xfId="0" applyProtection="1"/>
    <xf numFmtId="167" fontId="27" fillId="14" borderId="7" xfId="0" applyNumberFormat="1" applyFont="1" applyFill="1" applyBorder="1" applyAlignment="1" applyProtection="1">
      <alignment vertical="center" wrapText="1"/>
    </xf>
    <xf numFmtId="7" fontId="8" fillId="14" borderId="41" xfId="0" applyNumberFormat="1" applyFont="1" applyFill="1" applyBorder="1" applyAlignment="1" applyProtection="1">
      <alignment horizontal="right" vertical="center"/>
    </xf>
    <xf numFmtId="167" fontId="27" fillId="14" borderId="65" xfId="0" applyNumberFormat="1" applyFont="1" applyFill="1" applyBorder="1" applyAlignment="1" applyProtection="1">
      <alignment vertical="center" wrapText="1"/>
    </xf>
    <xf numFmtId="0" fontId="13" fillId="14" borderId="7" xfId="0" applyFont="1" applyFill="1" applyBorder="1" applyAlignment="1" applyProtection="1">
      <alignment horizontal="center" vertical="center" wrapText="1"/>
    </xf>
    <xf numFmtId="0" fontId="13" fillId="14" borderId="48" xfId="0" applyFont="1" applyFill="1" applyBorder="1" applyAlignment="1" applyProtection="1">
      <alignment horizontal="center" vertical="center" wrapText="1"/>
    </xf>
    <xf numFmtId="0" fontId="28" fillId="0" borderId="0" xfId="0" applyFont="1" applyProtection="1"/>
    <xf numFmtId="167" fontId="36" fillId="16" borderId="59" xfId="0" applyNumberFormat="1" applyFont="1" applyFill="1" applyBorder="1" applyAlignment="1" applyProtection="1">
      <alignment horizontal="right" vertical="center" wrapText="1"/>
    </xf>
    <xf numFmtId="0" fontId="61" fillId="14" borderId="41" xfId="0" applyFont="1" applyFill="1" applyBorder="1" applyAlignment="1" applyProtection="1">
      <alignment horizontal="center" vertical="center" wrapText="1"/>
    </xf>
    <xf numFmtId="0" fontId="61" fillId="0" borderId="0" xfId="0" applyFont="1" applyAlignment="1" applyProtection="1">
      <alignment vertical="center" wrapText="1"/>
    </xf>
    <xf numFmtId="167" fontId="36" fillId="15" borderId="34" xfId="0" applyNumberFormat="1" applyFont="1" applyFill="1" applyBorder="1" applyAlignment="1" applyProtection="1">
      <alignment horizontal="right" vertical="center" wrapText="1"/>
    </xf>
    <xf numFmtId="167" fontId="36" fillId="15" borderId="7" xfId="0" applyNumberFormat="1" applyFont="1" applyFill="1" applyBorder="1" applyAlignment="1" applyProtection="1">
      <alignment horizontal="right" vertical="center" wrapText="1"/>
    </xf>
    <xf numFmtId="167" fontId="36" fillId="15" borderId="41" xfId="0" applyNumberFormat="1" applyFont="1" applyFill="1" applyBorder="1" applyAlignment="1" applyProtection="1">
      <alignment horizontal="right" vertical="center" wrapText="1"/>
    </xf>
    <xf numFmtId="0" fontId="3" fillId="0" borderId="0" xfId="2" applyFont="1" applyAlignment="1" applyProtection="1">
      <alignment vertical="center"/>
    </xf>
    <xf numFmtId="0" fontId="4" fillId="7" borderId="4" xfId="0"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14" fillId="14" borderId="4" xfId="0" applyFont="1" applyFill="1" applyBorder="1" applyAlignment="1" applyProtection="1">
      <alignment horizontal="center" vertical="center" wrapText="1"/>
    </xf>
    <xf numFmtId="7" fontId="0" fillId="14" borderId="4" xfId="0" quotePrefix="1" applyNumberFormat="1" applyFill="1" applyBorder="1" applyAlignment="1" applyProtection="1">
      <alignment horizontal="right" vertical="center"/>
    </xf>
    <xf numFmtId="7" fontId="0" fillId="14" borderId="4" xfId="0" applyNumberFormat="1" applyFill="1" applyBorder="1" applyAlignment="1" applyProtection="1">
      <alignment vertical="center"/>
    </xf>
    <xf numFmtId="167" fontId="0" fillId="14" borderId="32" xfId="0" applyNumberFormat="1" applyFill="1" applyBorder="1" applyAlignment="1" applyProtection="1">
      <alignment vertical="center"/>
    </xf>
    <xf numFmtId="0" fontId="14" fillId="14" borderId="6" xfId="0" applyFont="1" applyFill="1" applyBorder="1" applyAlignment="1" applyProtection="1">
      <alignment horizontal="center" vertical="center" wrapText="1"/>
    </xf>
    <xf numFmtId="7" fontId="0" fillId="14" borderId="6" xfId="0" quotePrefix="1" applyNumberFormat="1" applyFill="1" applyBorder="1" applyAlignment="1" applyProtection="1">
      <alignment horizontal="right" vertical="center"/>
    </xf>
    <xf numFmtId="7" fontId="0" fillId="14" borderId="6" xfId="0" applyNumberFormat="1" applyFill="1" applyBorder="1" applyAlignment="1" applyProtection="1">
      <alignment vertical="center"/>
    </xf>
    <xf numFmtId="167" fontId="0" fillId="14" borderId="6" xfId="0" applyNumberFormat="1" applyFill="1" applyBorder="1" applyAlignment="1" applyProtection="1">
      <alignment vertical="center"/>
    </xf>
    <xf numFmtId="0" fontId="14" fillId="14" borderId="25" xfId="0" applyFont="1" applyFill="1" applyBorder="1" applyAlignment="1" applyProtection="1">
      <alignment horizontal="center" vertical="center" wrapText="1"/>
    </xf>
    <xf numFmtId="7" fontId="0" fillId="14" borderId="25" xfId="0" quotePrefix="1" applyNumberFormat="1" applyFill="1" applyBorder="1" applyAlignment="1" applyProtection="1">
      <alignment horizontal="right" vertical="center"/>
    </xf>
    <xf numFmtId="7" fontId="0" fillId="14" borderId="25" xfId="0" applyNumberFormat="1" applyFill="1" applyBorder="1" applyAlignment="1" applyProtection="1">
      <alignment vertical="center"/>
    </xf>
    <xf numFmtId="167" fontId="0" fillId="14" borderId="2" xfId="0" applyNumberFormat="1" applyFill="1" applyBorder="1" applyAlignment="1" applyProtection="1">
      <alignment vertical="center"/>
    </xf>
    <xf numFmtId="167" fontId="0" fillId="14" borderId="25" xfId="0" applyNumberFormat="1" applyFill="1" applyBorder="1" applyAlignment="1" applyProtection="1">
      <alignment vertical="center"/>
    </xf>
    <xf numFmtId="167" fontId="0" fillId="14" borderId="68" xfId="0" applyNumberFormat="1" applyFill="1" applyBorder="1" applyAlignment="1" applyProtection="1">
      <alignment vertical="center"/>
    </xf>
    <xf numFmtId="0" fontId="14" fillId="14" borderId="3" xfId="0" applyFont="1" applyFill="1" applyBorder="1" applyAlignment="1" applyProtection="1">
      <alignment horizontal="center" vertical="center" wrapText="1"/>
    </xf>
    <xf numFmtId="7" fontId="0" fillId="14" borderId="32" xfId="0" quotePrefix="1" applyNumberFormat="1" applyFill="1" applyBorder="1" applyAlignment="1" applyProtection="1">
      <alignment horizontal="right" vertical="center"/>
    </xf>
    <xf numFmtId="7" fontId="0" fillId="14" borderId="3" xfId="0" applyNumberFormat="1" applyFill="1" applyBorder="1" applyAlignment="1" applyProtection="1">
      <alignment vertical="center"/>
    </xf>
    <xf numFmtId="7" fontId="0" fillId="14" borderId="3" xfId="0" quotePrefix="1" applyNumberFormat="1" applyFill="1" applyBorder="1" applyAlignment="1" applyProtection="1">
      <alignment horizontal="right" vertical="center"/>
    </xf>
    <xf numFmtId="7" fontId="0" fillId="14" borderId="2" xfId="0" applyNumberFormat="1" applyFill="1" applyBorder="1" applyAlignment="1" applyProtection="1">
      <alignment vertical="center"/>
    </xf>
    <xf numFmtId="0" fontId="0" fillId="0" borderId="0" xfId="0" applyAlignment="1" applyProtection="1">
      <alignment vertical="center"/>
    </xf>
    <xf numFmtId="0" fontId="7" fillId="14" borderId="18" xfId="0" applyFont="1" applyFill="1" applyBorder="1" applyAlignment="1" applyProtection="1">
      <alignment horizontal="right" vertical="center"/>
    </xf>
    <xf numFmtId="0" fontId="0" fillId="4" borderId="59" xfId="0" applyFill="1" applyBorder="1" applyAlignment="1" applyProtection="1">
      <alignment vertical="center"/>
    </xf>
    <xf numFmtId="7" fontId="7" fillId="14" borderId="45" xfId="0" applyNumberFormat="1" applyFont="1" applyFill="1" applyBorder="1" applyAlignment="1" applyProtection="1">
      <alignment vertical="center"/>
    </xf>
    <xf numFmtId="7" fontId="7" fillId="14" borderId="63" xfId="0" applyNumberFormat="1" applyFont="1" applyFill="1" applyBorder="1" applyAlignment="1" applyProtection="1">
      <alignment vertical="center"/>
    </xf>
    <xf numFmtId="0" fontId="7" fillId="4" borderId="61" xfId="0" applyFont="1" applyFill="1" applyBorder="1" applyAlignment="1" applyProtection="1">
      <alignment vertical="center"/>
    </xf>
    <xf numFmtId="167" fontId="7" fillId="14" borderId="46" xfId="0" applyNumberFormat="1" applyFont="1" applyFill="1" applyBorder="1" applyAlignment="1" applyProtection="1">
      <alignment horizontal="right" vertical="center"/>
    </xf>
    <xf numFmtId="167" fontId="7" fillId="14" borderId="147" xfId="0" applyNumberFormat="1" applyFont="1" applyFill="1" applyBorder="1" applyProtection="1"/>
    <xf numFmtId="167" fontId="7" fillId="14" borderId="46" xfId="0" applyNumberFormat="1" applyFont="1" applyFill="1" applyBorder="1" applyAlignment="1" applyProtection="1">
      <alignment vertical="center"/>
    </xf>
    <xf numFmtId="0" fontId="5" fillId="7" borderId="3" xfId="0" applyFont="1" applyFill="1" applyBorder="1" applyAlignment="1" applyProtection="1">
      <alignment horizontal="center" vertical="center" wrapText="1"/>
    </xf>
    <xf numFmtId="0" fontId="5" fillId="7" borderId="39" xfId="0" applyFont="1" applyFill="1" applyBorder="1" applyAlignment="1" applyProtection="1">
      <alignment horizontal="center" vertical="center" wrapText="1"/>
    </xf>
    <xf numFmtId="0" fontId="5" fillId="7" borderId="53"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xf>
    <xf numFmtId="0" fontId="5" fillId="7" borderId="51" xfId="0" applyFont="1" applyFill="1" applyBorder="1" applyAlignment="1" applyProtection="1">
      <alignment horizontal="left" vertical="center" wrapText="1"/>
    </xf>
    <xf numFmtId="0" fontId="5" fillId="7" borderId="66" xfId="0" applyFont="1" applyFill="1" applyBorder="1" applyAlignment="1" applyProtection="1">
      <alignment horizontal="left" vertical="center" wrapText="1"/>
    </xf>
    <xf numFmtId="0" fontId="5" fillId="14" borderId="66" xfId="0" applyFont="1" applyFill="1" applyBorder="1" applyAlignment="1" applyProtection="1">
      <alignment horizontal="left" vertical="center" wrapText="1"/>
    </xf>
    <xf numFmtId="0" fontId="5" fillId="7" borderId="60" xfId="0" applyFont="1" applyFill="1" applyBorder="1" applyAlignment="1" applyProtection="1">
      <alignment horizontal="center" vertical="center" wrapText="1"/>
    </xf>
    <xf numFmtId="0" fontId="5" fillId="7" borderId="34" xfId="0" applyFont="1" applyFill="1" applyBorder="1" applyAlignment="1" applyProtection="1">
      <alignment horizontal="center" vertical="center" wrapText="1"/>
    </xf>
    <xf numFmtId="167" fontId="0" fillId="3" borderId="69" xfId="1" applyNumberFormat="1" applyFont="1" applyFill="1" applyBorder="1" applyAlignment="1" applyProtection="1">
      <alignment horizontal="right" vertical="center"/>
      <protection locked="0"/>
    </xf>
    <xf numFmtId="167" fontId="0" fillId="3" borderId="6" xfId="1" applyNumberFormat="1" applyFont="1" applyFill="1" applyBorder="1" applyAlignment="1" applyProtection="1">
      <alignment horizontal="right" vertical="center"/>
      <protection locked="0"/>
    </xf>
    <xf numFmtId="167" fontId="0" fillId="3" borderId="65" xfId="1" applyNumberFormat="1" applyFont="1" applyFill="1" applyBorder="1" applyAlignment="1" applyProtection="1">
      <alignment horizontal="right" vertical="center"/>
      <protection locked="0"/>
    </xf>
    <xf numFmtId="7" fontId="0" fillId="14" borderId="46" xfId="0" quotePrefix="1" applyNumberFormat="1" applyFill="1" applyBorder="1" applyAlignment="1" applyProtection="1">
      <alignment horizontal="right" vertical="center"/>
    </xf>
    <xf numFmtId="10" fontId="0" fillId="0" borderId="4" xfId="0" applyNumberFormat="1" applyBorder="1" applyAlignment="1" applyProtection="1">
      <alignment vertical="center"/>
      <protection locked="0"/>
    </xf>
    <xf numFmtId="10" fontId="0" fillId="0" borderId="6" xfId="0" applyNumberFormat="1" applyBorder="1" applyAlignment="1" applyProtection="1">
      <alignment vertical="center"/>
      <protection locked="0"/>
    </xf>
    <xf numFmtId="10" fontId="0" fillId="0" borderId="25" xfId="0" applyNumberFormat="1" applyBorder="1" applyAlignment="1" applyProtection="1">
      <alignment vertical="center"/>
      <protection locked="0"/>
    </xf>
    <xf numFmtId="0" fontId="13" fillId="14" borderId="51" xfId="0" applyFont="1" applyFill="1" applyBorder="1" applyAlignment="1" applyProtection="1">
      <alignment horizontal="center" vertical="center" wrapText="1"/>
    </xf>
    <xf numFmtId="0" fontId="61" fillId="14" borderId="27" xfId="0"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wrapText="1"/>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5" fillId="0" borderId="16" xfId="0" applyFont="1" applyBorder="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center" vertical="center"/>
    </xf>
    <xf numFmtId="0" fontId="45" fillId="0" borderId="17" xfId="0" applyFont="1" applyBorder="1" applyAlignment="1" applyProtection="1">
      <alignment vertical="center"/>
    </xf>
    <xf numFmtId="0" fontId="46" fillId="0" borderId="16"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17" xfId="0" applyFont="1" applyBorder="1" applyAlignment="1" applyProtection="1">
      <alignment horizontal="center" vertical="center"/>
    </xf>
    <xf numFmtId="0" fontId="8" fillId="0" borderId="0" xfId="0" applyFont="1" applyAlignment="1" applyProtection="1">
      <alignment horizontal="left" vertical="center"/>
    </xf>
    <xf numFmtId="0" fontId="49" fillId="0" borderId="0" xfId="0" applyFont="1" applyAlignment="1" applyProtection="1">
      <alignment vertical="center"/>
    </xf>
    <xf numFmtId="0" fontId="47" fillId="0" borderId="0" xfId="0" applyFont="1" applyAlignment="1" applyProtection="1">
      <alignment horizontal="left" vertical="center"/>
    </xf>
    <xf numFmtId="0" fontId="10" fillId="7" borderId="45" xfId="0" applyFont="1" applyFill="1" applyBorder="1" applyAlignment="1" applyProtection="1">
      <alignment horizontal="center" vertical="center" wrapText="1"/>
    </xf>
    <xf numFmtId="0" fontId="0" fillId="0" borderId="18" xfId="0" applyBorder="1" applyAlignment="1" applyProtection="1">
      <alignment vertical="center"/>
    </xf>
    <xf numFmtId="0" fontId="50" fillId="0" borderId="19" xfId="0" applyFont="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14" fillId="0" borderId="0" xfId="0" applyFont="1" applyAlignment="1" applyProtection="1">
      <alignment wrapText="1"/>
    </xf>
    <xf numFmtId="0" fontId="14" fillId="3" borderId="0" xfId="0" applyFont="1" applyFill="1" applyAlignment="1" applyProtection="1">
      <alignment wrapText="1"/>
    </xf>
    <xf numFmtId="0" fontId="10" fillId="7" borderId="4"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7" fillId="7" borderId="61" xfId="0" applyFont="1" applyFill="1" applyBorder="1" applyAlignment="1" applyProtection="1">
      <alignment horizontal="center" vertical="center" wrapText="1"/>
    </xf>
    <xf numFmtId="0" fontId="17" fillId="7" borderId="25" xfId="0" applyFont="1" applyFill="1" applyBorder="1" applyAlignment="1" applyProtection="1">
      <alignment horizontal="center" vertical="center" wrapText="1"/>
    </xf>
    <xf numFmtId="0" fontId="17" fillId="7" borderId="143"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vertical="center" wrapText="1"/>
    </xf>
    <xf numFmtId="0" fontId="10" fillId="14" borderId="45" xfId="0" applyFont="1" applyFill="1" applyBorder="1" applyAlignment="1" applyProtection="1">
      <alignment vertical="center" wrapText="1"/>
    </xf>
    <xf numFmtId="167" fontId="10" fillId="14" borderId="46" xfId="0" applyNumberFormat="1" applyFont="1" applyFill="1" applyBorder="1" applyAlignment="1" applyProtection="1">
      <alignment vertical="center" wrapText="1"/>
    </xf>
    <xf numFmtId="167" fontId="10" fillId="14" borderId="47" xfId="0" applyNumberFormat="1" applyFont="1" applyFill="1" applyBorder="1" applyAlignment="1" applyProtection="1">
      <alignment vertical="center" wrapText="1"/>
    </xf>
    <xf numFmtId="167" fontId="10" fillId="0" borderId="21" xfId="0" applyNumberFormat="1" applyFont="1" applyBorder="1" applyAlignment="1" applyProtection="1">
      <alignment vertical="center" wrapText="1"/>
    </xf>
    <xf numFmtId="0" fontId="10" fillId="0" borderId="22" xfId="0" applyFont="1" applyBorder="1" applyAlignment="1" applyProtection="1">
      <alignment vertical="center" wrapText="1"/>
    </xf>
    <xf numFmtId="167" fontId="40" fillId="14" borderId="6" xfId="0" applyNumberFormat="1" applyFont="1" applyFill="1" applyBorder="1" applyAlignment="1" applyProtection="1">
      <alignment vertical="center" wrapText="1"/>
    </xf>
    <xf numFmtId="0" fontId="14" fillId="0" borderId="0" xfId="0" applyFont="1" applyProtection="1"/>
    <xf numFmtId="0" fontId="10" fillId="10" borderId="10"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30" fillId="10" borderId="27" xfId="0" applyFont="1" applyFill="1" applyBorder="1" applyAlignment="1" applyProtection="1">
      <alignment horizontal="center" vertical="center" wrapText="1"/>
    </xf>
    <xf numFmtId="0" fontId="30" fillId="10" borderId="25" xfId="0" applyFont="1" applyFill="1" applyBorder="1" applyAlignment="1" applyProtection="1">
      <alignment horizontal="center" vertical="center" wrapText="1"/>
    </xf>
    <xf numFmtId="0" fontId="17" fillId="10" borderId="25" xfId="0" applyFont="1" applyFill="1" applyBorder="1" applyAlignment="1" applyProtection="1">
      <alignment horizontal="center" vertical="center" wrapText="1"/>
    </xf>
    <xf numFmtId="0" fontId="17" fillId="10" borderId="41" xfId="0" applyFont="1" applyFill="1" applyBorder="1" applyAlignment="1" applyProtection="1">
      <alignment horizontal="center" vertical="center" wrapText="1"/>
    </xf>
    <xf numFmtId="0" fontId="14" fillId="14" borderId="36" xfId="0" applyFont="1" applyFill="1" applyBorder="1" applyAlignment="1" applyProtection="1">
      <alignment horizontal="center" vertical="center" wrapText="1"/>
    </xf>
    <xf numFmtId="0" fontId="10" fillId="14" borderId="3" xfId="0" applyFont="1" applyFill="1" applyBorder="1" applyAlignment="1" applyProtection="1">
      <alignment horizontal="center" vertical="center" wrapText="1"/>
    </xf>
    <xf numFmtId="0" fontId="14" fillId="14" borderId="10"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14" fillId="14" borderId="43" xfId="0" applyFont="1" applyFill="1" applyBorder="1" applyAlignment="1" applyProtection="1">
      <alignment horizontal="center" vertical="center" wrapText="1"/>
    </xf>
    <xf numFmtId="0" fontId="14" fillId="14" borderId="2" xfId="0" applyFont="1" applyFill="1" applyBorder="1" applyAlignment="1" applyProtection="1">
      <alignment horizontal="center" vertical="center" wrapText="1"/>
    </xf>
    <xf numFmtId="0" fontId="10" fillId="14" borderId="2" xfId="0" applyFont="1" applyFill="1" applyBorder="1" applyAlignment="1" applyProtection="1">
      <alignment horizontal="center" vertical="center" wrapText="1"/>
    </xf>
    <xf numFmtId="167" fontId="10" fillId="0" borderId="28" xfId="0" applyNumberFormat="1" applyFont="1" applyBorder="1" applyAlignment="1" applyProtection="1">
      <alignment horizontal="center" vertical="center" wrapText="1"/>
    </xf>
    <xf numFmtId="167" fontId="10" fillId="14" borderId="45" xfId="0" applyNumberFormat="1" applyFont="1" applyFill="1" applyBorder="1" applyAlignment="1" applyProtection="1">
      <alignment horizontal="center" vertical="center" wrapText="1"/>
    </xf>
    <xf numFmtId="0" fontId="10" fillId="0" borderId="28" xfId="0" applyFont="1" applyBorder="1" applyAlignment="1" applyProtection="1">
      <alignment vertical="center" wrapText="1"/>
    </xf>
    <xf numFmtId="167" fontId="22" fillId="14" borderId="6" xfId="0" applyNumberFormat="1" applyFont="1" applyFill="1" applyBorder="1" applyAlignment="1" applyProtection="1">
      <alignment vertical="center" wrapText="1"/>
    </xf>
    <xf numFmtId="167" fontId="37" fillId="12" borderId="6" xfId="0" applyNumberFormat="1" applyFont="1" applyFill="1" applyBorder="1" applyAlignment="1" applyProtection="1">
      <alignment vertical="center" wrapText="1"/>
    </xf>
    <xf numFmtId="0" fontId="0" fillId="3" borderId="0" xfId="0" applyFill="1" applyProtection="1"/>
    <xf numFmtId="0" fontId="40" fillId="0" borderId="0" xfId="0" applyFont="1" applyAlignment="1" applyProtection="1">
      <alignment horizontal="center" vertical="center"/>
    </xf>
    <xf numFmtId="0" fontId="10" fillId="0" borderId="0" xfId="0" applyFont="1" applyAlignment="1" applyProtection="1">
      <alignment horizontal="center" vertical="center" wrapText="1"/>
    </xf>
    <xf numFmtId="0" fontId="20" fillId="7" borderId="27"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wrapText="1"/>
    </xf>
    <xf numFmtId="0" fontId="20" fillId="7" borderId="41" xfId="0" applyFont="1" applyFill="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21" fillId="8" borderId="5"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14" fillId="8" borderId="3" xfId="0" applyFont="1" applyFill="1" applyBorder="1" applyAlignment="1" applyProtection="1">
      <alignment horizontal="center" vertical="center" wrapText="1"/>
    </xf>
    <xf numFmtId="0" fontId="21" fillId="8" borderId="7" xfId="0" applyFont="1" applyFill="1" applyBorder="1" applyAlignment="1" applyProtection="1">
      <alignment horizontal="center" vertical="center" wrapText="1"/>
    </xf>
    <xf numFmtId="0" fontId="21" fillId="8" borderId="25" xfId="0" applyFont="1" applyFill="1" applyBorder="1" applyAlignment="1" applyProtection="1">
      <alignment horizontal="center" vertical="center" wrapText="1"/>
    </xf>
    <xf numFmtId="0" fontId="14" fillId="8" borderId="68" xfId="0" applyFont="1" applyFill="1" applyBorder="1" applyAlignment="1" applyProtection="1">
      <alignment horizontal="center" vertical="center" wrapText="1"/>
    </xf>
    <xf numFmtId="0" fontId="21" fillId="8" borderId="41"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14" fillId="8" borderId="25" xfId="0" applyFont="1" applyFill="1" applyBorder="1" applyAlignment="1" applyProtection="1">
      <alignment horizontal="center" vertical="center" wrapText="1"/>
    </xf>
    <xf numFmtId="0" fontId="14" fillId="14" borderId="61" xfId="0" applyFont="1" applyFill="1" applyBorder="1" applyAlignment="1" applyProtection="1">
      <alignment horizontal="center" vertical="center" wrapText="1"/>
    </xf>
    <xf numFmtId="0" fontId="0" fillId="0" borderId="0" xfId="0" applyAlignment="1" applyProtection="1">
      <alignment wrapText="1"/>
    </xf>
    <xf numFmtId="0" fontId="11" fillId="0" borderId="0" xfId="0" applyFont="1" applyAlignment="1" applyProtection="1">
      <alignment horizontal="left" wrapText="1"/>
    </xf>
    <xf numFmtId="0" fontId="29" fillId="0" borderId="0" xfId="2" applyFont="1" applyAlignment="1" applyProtection="1">
      <alignment vertical="center" wrapText="1"/>
    </xf>
    <xf numFmtId="0" fontId="33" fillId="0" borderId="0" xfId="2" applyFont="1" applyAlignment="1" applyProtection="1">
      <alignment vertical="center" wrapText="1"/>
    </xf>
    <xf numFmtId="0" fontId="34" fillId="0" borderId="0" xfId="2" applyFont="1" applyAlignment="1" applyProtection="1">
      <alignment horizontal="center" vertical="center" wrapText="1"/>
    </xf>
    <xf numFmtId="0" fontId="35" fillId="0" borderId="0" xfId="2" applyFont="1" applyAlignment="1" applyProtection="1">
      <alignment vertical="center" wrapText="1"/>
    </xf>
    <xf numFmtId="0" fontId="25" fillId="0" borderId="0" xfId="2" applyFont="1" applyAlignment="1" applyProtection="1">
      <alignment horizontal="left" vertical="center" wrapText="1"/>
    </xf>
    <xf numFmtId="0" fontId="0" fillId="0" borderId="0" xfId="0"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7" borderId="68" xfId="2" applyFont="1" applyFill="1" applyBorder="1"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7" borderId="65" xfId="2" applyFont="1" applyFill="1" applyBorder="1" applyAlignment="1" applyProtection="1">
      <alignment horizontal="center" vertical="center" wrapText="1"/>
    </xf>
    <xf numFmtId="0" fontId="10" fillId="7" borderId="50" xfId="2" applyFont="1" applyFill="1" applyBorder="1" applyAlignment="1" applyProtection="1">
      <alignment horizontal="center" vertical="center" wrapText="1"/>
    </xf>
    <xf numFmtId="0" fontId="10" fillId="10" borderId="49" xfId="2" applyFont="1" applyFill="1" applyBorder="1" applyAlignment="1" applyProtection="1">
      <alignment horizontal="center" vertical="center" wrapText="1"/>
    </xf>
    <xf numFmtId="0" fontId="10" fillId="10" borderId="68" xfId="2" applyFont="1" applyFill="1" applyBorder="1" applyAlignment="1" applyProtection="1">
      <alignment horizontal="center" vertical="center" wrapText="1"/>
    </xf>
    <xf numFmtId="0" fontId="10" fillId="10" borderId="65" xfId="2" applyFont="1" applyFill="1" applyBorder="1" applyAlignment="1" applyProtection="1">
      <alignment horizontal="center" vertical="center" wrapText="1"/>
    </xf>
    <xf numFmtId="0" fontId="10" fillId="10" borderId="68" xfId="0" applyFont="1" applyFill="1" applyBorder="1" applyAlignment="1" applyProtection="1">
      <alignment horizontal="center" vertical="center" wrapText="1"/>
    </xf>
    <xf numFmtId="0" fontId="10" fillId="10" borderId="50" xfId="2"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0" fontId="30" fillId="7" borderId="15" xfId="2" applyFont="1" applyFill="1" applyBorder="1" applyAlignment="1" applyProtection="1">
      <alignment horizontal="center" vertical="center" wrapText="1"/>
    </xf>
    <xf numFmtId="0" fontId="30" fillId="7" borderId="6" xfId="2" applyFont="1" applyFill="1" applyBorder="1" applyAlignment="1" applyProtection="1">
      <alignment horizontal="center" vertical="center" wrapText="1"/>
    </xf>
    <xf numFmtId="0" fontId="23" fillId="7" borderId="6" xfId="2" applyFont="1" applyFill="1" applyBorder="1" applyAlignment="1" applyProtection="1">
      <alignment horizontal="center" vertical="center" wrapText="1"/>
    </xf>
    <xf numFmtId="0" fontId="23" fillId="7" borderId="6" xfId="2" quotePrefix="1" applyFont="1" applyFill="1" applyBorder="1" applyAlignment="1" applyProtection="1">
      <alignment horizontal="center" vertical="center" wrapText="1"/>
    </xf>
    <xf numFmtId="0" fontId="30" fillId="7" borderId="12" xfId="2" applyFont="1" applyFill="1" applyBorder="1" applyAlignment="1" applyProtection="1">
      <alignment horizontal="center" vertical="center" wrapText="1"/>
    </xf>
    <xf numFmtId="0" fontId="30" fillId="7" borderId="7" xfId="2" applyFont="1" applyFill="1" applyBorder="1" applyAlignment="1" applyProtection="1">
      <alignment horizontal="center" vertical="center" wrapText="1"/>
    </xf>
    <xf numFmtId="0" fontId="30" fillId="10" borderId="10" xfId="2" applyFont="1" applyFill="1" applyBorder="1" applyAlignment="1" applyProtection="1">
      <alignment horizontal="center" vertical="center" wrapText="1"/>
    </xf>
    <xf numFmtId="0" fontId="30" fillId="10" borderId="6" xfId="0"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49" fontId="17" fillId="4" borderId="27" xfId="0" applyNumberFormat="1" applyFont="1" applyFill="1" applyBorder="1" applyAlignment="1" applyProtection="1">
      <alignment horizontal="center" vertical="center" wrapText="1"/>
    </xf>
    <xf numFmtId="49" fontId="17" fillId="4" borderId="8" xfId="2" applyNumberFormat="1" applyFont="1" applyFill="1" applyBorder="1" applyAlignment="1" applyProtection="1">
      <alignment horizontal="center" vertical="center" wrapText="1"/>
    </xf>
    <xf numFmtId="49" fontId="17" fillId="4" borderId="25" xfId="2" applyNumberFormat="1" applyFont="1" applyFill="1" applyBorder="1" applyAlignment="1" applyProtection="1">
      <alignment horizontal="center" vertical="center" wrapText="1"/>
    </xf>
    <xf numFmtId="168" fontId="17" fillId="4" borderId="25" xfId="2" applyNumberFormat="1" applyFont="1" applyFill="1" applyBorder="1" applyAlignment="1" applyProtection="1">
      <alignment horizontal="right" vertical="center" wrapText="1"/>
    </xf>
    <xf numFmtId="167" fontId="17" fillId="4" borderId="25" xfId="2" applyNumberFormat="1" applyFont="1" applyFill="1" applyBorder="1" applyAlignment="1" applyProtection="1">
      <alignment horizontal="right" vertical="center" wrapText="1"/>
    </xf>
    <xf numFmtId="0" fontId="17" fillId="4" borderId="58" xfId="2" applyFont="1" applyFill="1" applyBorder="1" applyAlignment="1" applyProtection="1">
      <alignment horizontal="center" vertical="center" wrapText="1"/>
    </xf>
    <xf numFmtId="49" fontId="17" fillId="4" borderId="41" xfId="2" applyNumberFormat="1" applyFont="1" applyFill="1" applyBorder="1" applyAlignment="1" applyProtection="1">
      <alignment horizontal="center" vertical="center" wrapText="1"/>
    </xf>
    <xf numFmtId="49" fontId="17" fillId="4" borderId="13" xfId="2" applyNumberFormat="1" applyFont="1" applyFill="1" applyBorder="1" applyAlignment="1" applyProtection="1">
      <alignment horizontal="center" vertical="center" wrapText="1"/>
    </xf>
    <xf numFmtId="167" fontId="17" fillId="4" borderId="25" xfId="2" applyNumberFormat="1"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wrapText="1"/>
    </xf>
    <xf numFmtId="167" fontId="18" fillId="4" borderId="25" xfId="2" applyNumberFormat="1" applyFont="1" applyFill="1" applyBorder="1" applyAlignment="1" applyProtection="1">
      <alignment horizontal="center" vertical="center" wrapText="1"/>
    </xf>
    <xf numFmtId="0" fontId="17" fillId="4" borderId="25" xfId="2" applyFont="1" applyFill="1" applyBorder="1" applyAlignment="1" applyProtection="1">
      <alignment horizontal="center" vertical="center" wrapText="1"/>
    </xf>
    <xf numFmtId="167" fontId="18" fillId="4" borderId="41" xfId="2" applyNumberFormat="1" applyFont="1" applyFill="1" applyBorder="1" applyAlignment="1" applyProtection="1">
      <alignment horizontal="center" vertical="center" wrapText="1"/>
    </xf>
    <xf numFmtId="49" fontId="9" fillId="0" borderId="0" xfId="0" applyNumberFormat="1" applyFont="1" applyAlignment="1" applyProtection="1">
      <alignment wrapText="1"/>
    </xf>
    <xf numFmtId="0" fontId="14" fillId="2" borderId="30" xfId="0" applyFont="1" applyFill="1" applyBorder="1" applyAlignment="1" applyProtection="1">
      <alignment horizontal="center" vertical="center" wrapText="1"/>
    </xf>
    <xf numFmtId="0" fontId="14" fillId="14" borderId="15" xfId="0" applyFont="1" applyFill="1" applyBorder="1" applyAlignment="1" applyProtection="1">
      <alignment horizontal="center" vertical="center" wrapText="1"/>
    </xf>
    <xf numFmtId="167" fontId="14" fillId="14" borderId="3" xfId="0" applyNumberFormat="1" applyFont="1" applyFill="1" applyBorder="1" applyAlignment="1" applyProtection="1">
      <alignment horizontal="center" vertical="center" wrapText="1"/>
    </xf>
    <xf numFmtId="7" fontId="14" fillId="14" borderId="3" xfId="0" applyNumberFormat="1" applyFont="1" applyFill="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14" borderId="3" xfId="0" quotePrefix="1" applyFont="1" applyFill="1" applyBorder="1" applyAlignment="1" applyProtection="1">
      <alignment horizontal="center" vertical="center" wrapText="1"/>
    </xf>
    <xf numFmtId="167" fontId="18" fillId="14" borderId="5" xfId="2" applyNumberFormat="1"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167" fontId="14" fillId="14" borderId="6" xfId="2" applyNumberFormat="1" applyFont="1" applyFill="1" applyBorder="1" applyAlignment="1" applyProtection="1">
      <alignment horizontal="right" vertical="center" wrapText="1"/>
    </xf>
    <xf numFmtId="167" fontId="14" fillId="14" borderId="6" xfId="0" applyNumberFormat="1" applyFont="1" applyFill="1" applyBorder="1" applyAlignment="1" applyProtection="1">
      <alignment horizontal="center" vertical="center" wrapText="1"/>
    </xf>
    <xf numFmtId="7" fontId="14" fillId="14" borderId="6" xfId="0" applyNumberFormat="1"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167" fontId="18" fillId="14" borderId="7" xfId="2" applyNumberFormat="1" applyFont="1" applyFill="1" applyBorder="1" applyAlignment="1" applyProtection="1">
      <alignment horizontal="center" vertical="center" wrapText="1"/>
    </xf>
    <xf numFmtId="0" fontId="14" fillId="2" borderId="66" xfId="0" applyFont="1" applyFill="1" applyBorder="1" applyAlignment="1" applyProtection="1">
      <alignment horizontal="center" vertical="center" wrapText="1"/>
    </xf>
    <xf numFmtId="167" fontId="14" fillId="14" borderId="25" xfId="2" applyNumberFormat="1" applyFont="1" applyFill="1" applyBorder="1" applyAlignment="1" applyProtection="1">
      <alignment horizontal="right" vertical="center" wrapText="1"/>
    </xf>
    <xf numFmtId="0" fontId="14" fillId="14" borderId="13" xfId="0" applyFont="1" applyFill="1" applyBorder="1" applyAlignment="1" applyProtection="1">
      <alignment horizontal="center" vertical="center" wrapText="1"/>
    </xf>
    <xf numFmtId="167" fontId="14" fillId="14" borderId="2" xfId="0" applyNumberFormat="1" applyFont="1" applyFill="1" applyBorder="1" applyAlignment="1" applyProtection="1">
      <alignment horizontal="center" vertical="center" wrapText="1"/>
    </xf>
    <xf numFmtId="7" fontId="14" fillId="14" borderId="25" xfId="0" applyNumberFormat="1" applyFont="1" applyFill="1" applyBorder="1" applyAlignment="1" applyProtection="1">
      <alignment horizontal="center" vertical="center" wrapText="1"/>
    </xf>
    <xf numFmtId="0" fontId="14" fillId="0" borderId="25" xfId="0" applyFont="1" applyBorder="1" applyAlignment="1" applyProtection="1">
      <alignment horizontal="center" vertical="center" wrapText="1"/>
    </xf>
    <xf numFmtId="167" fontId="18" fillId="14" borderId="41" xfId="2" applyNumberFormat="1" applyFont="1" applyFill="1" applyBorder="1" applyAlignment="1" applyProtection="1">
      <alignment horizontal="center" vertical="center" wrapText="1"/>
    </xf>
    <xf numFmtId="0" fontId="38" fillId="0" borderId="0" xfId="2" applyFont="1" applyAlignment="1" applyProtection="1">
      <alignment horizontal="left" vertical="center" wrapText="1"/>
    </xf>
    <xf numFmtId="0" fontId="38" fillId="0" borderId="22" xfId="2" applyFont="1" applyBorder="1" applyAlignment="1" applyProtection="1">
      <alignment horizontal="left" vertical="center" wrapText="1"/>
    </xf>
    <xf numFmtId="164" fontId="38" fillId="0" borderId="23" xfId="2" applyNumberFormat="1" applyFont="1" applyBorder="1" applyAlignment="1" applyProtection="1">
      <alignment vertical="center" wrapText="1"/>
    </xf>
    <xf numFmtId="164" fontId="38" fillId="14" borderId="45" xfId="2" applyNumberFormat="1" applyFont="1" applyFill="1" applyBorder="1" applyAlignment="1" applyProtection="1">
      <alignment vertical="center" wrapText="1"/>
    </xf>
    <xf numFmtId="0" fontId="29" fillId="0" borderId="0" xfId="0" applyFont="1" applyAlignment="1" applyProtection="1">
      <alignment wrapText="1"/>
    </xf>
    <xf numFmtId="0" fontId="10" fillId="0" borderId="22" xfId="0" applyFont="1" applyBorder="1" applyProtection="1"/>
    <xf numFmtId="0" fontId="38" fillId="3" borderId="0" xfId="2" applyFont="1" applyFill="1" applyAlignment="1" applyProtection="1">
      <alignment horizontal="left" vertical="center" wrapText="1"/>
    </xf>
    <xf numFmtId="164" fontId="38" fillId="3" borderId="0" xfId="2" applyNumberFormat="1" applyFont="1" applyFill="1" applyAlignment="1" applyProtection="1">
      <alignment vertical="center" wrapText="1"/>
    </xf>
    <xf numFmtId="0" fontId="27" fillId="3" borderId="0" xfId="0" applyFont="1" applyFill="1" applyAlignment="1" applyProtection="1">
      <alignment wrapText="1"/>
    </xf>
    <xf numFmtId="0" fontId="0" fillId="3" borderId="0" xfId="0" applyFill="1" applyAlignment="1" applyProtection="1">
      <alignment wrapText="1"/>
    </xf>
    <xf numFmtId="0" fontId="7" fillId="3" borderId="0" xfId="0" applyFont="1" applyFill="1" applyProtection="1"/>
    <xf numFmtId="0" fontId="38" fillId="0" borderId="16" xfId="0" applyFont="1" applyBorder="1" applyAlignment="1" applyProtection="1">
      <alignment vertical="center" wrapText="1"/>
    </xf>
    <xf numFmtId="0" fontId="38" fillId="0" borderId="0" xfId="0" applyFont="1" applyAlignment="1" applyProtection="1">
      <alignment vertical="center" wrapText="1"/>
    </xf>
    <xf numFmtId="0" fontId="12" fillId="0" borderId="16" xfId="0" applyFont="1" applyBorder="1" applyAlignment="1" applyProtection="1">
      <alignment vertical="center" wrapText="1"/>
    </xf>
    <xf numFmtId="0" fontId="12" fillId="0" borderId="0" xfId="0" applyFont="1" applyAlignment="1" applyProtection="1">
      <alignment vertical="center" wrapText="1"/>
    </xf>
    <xf numFmtId="167" fontId="14" fillId="0" borderId="0" xfId="0" applyNumberFormat="1" applyFont="1" applyAlignment="1" applyProtection="1">
      <alignment wrapText="1"/>
    </xf>
    <xf numFmtId="0" fontId="10" fillId="0" borderId="0" xfId="0" applyFont="1" applyAlignment="1" applyProtection="1">
      <alignment wrapText="1"/>
    </xf>
    <xf numFmtId="0" fontId="10" fillId="7" borderId="24" xfId="2" applyFont="1" applyFill="1" applyBorder="1" applyAlignment="1" applyProtection="1">
      <alignment horizontal="center" vertical="center" wrapText="1"/>
    </xf>
    <xf numFmtId="0" fontId="10" fillId="7" borderId="32" xfId="0" applyFont="1" applyFill="1" applyBorder="1" applyAlignment="1" applyProtection="1">
      <alignment horizontal="center" vertical="center" wrapText="1"/>
    </xf>
    <xf numFmtId="0" fontId="10" fillId="7" borderId="69" xfId="0" applyFont="1" applyFill="1" applyBorder="1" applyAlignment="1" applyProtection="1">
      <alignment horizontal="center" vertical="center" wrapText="1"/>
    </xf>
    <xf numFmtId="0" fontId="10" fillId="7" borderId="70" xfId="0" applyFont="1" applyFill="1" applyBorder="1" applyAlignment="1" applyProtection="1">
      <alignment horizontal="center" vertical="center" wrapText="1"/>
    </xf>
    <xf numFmtId="0" fontId="10" fillId="7" borderId="71" xfId="0" applyFont="1" applyFill="1" applyBorder="1" applyAlignment="1" applyProtection="1">
      <alignment horizontal="center" vertical="center" wrapText="1"/>
    </xf>
    <xf numFmtId="0" fontId="10" fillId="7" borderId="77" xfId="0" applyFont="1" applyFill="1" applyBorder="1" applyAlignment="1" applyProtection="1">
      <alignment horizontal="center" vertical="center" wrapText="1"/>
    </xf>
    <xf numFmtId="0" fontId="10" fillId="7" borderId="78" xfId="0" applyFont="1" applyFill="1" applyBorder="1" applyAlignment="1" applyProtection="1">
      <alignment horizontal="center" vertical="center" wrapText="1"/>
    </xf>
    <xf numFmtId="0" fontId="10" fillId="7" borderId="79" xfId="0" applyFont="1" applyFill="1" applyBorder="1" applyAlignment="1" applyProtection="1">
      <alignment horizontal="center" vertical="center" wrapText="1"/>
    </xf>
    <xf numFmtId="0" fontId="10" fillId="7" borderId="85" xfId="0" applyFont="1" applyFill="1" applyBorder="1" applyAlignment="1" applyProtection="1">
      <alignment horizontal="center" vertical="center" wrapText="1"/>
    </xf>
    <xf numFmtId="0" fontId="10" fillId="7" borderId="87" xfId="0" applyFont="1" applyFill="1" applyBorder="1" applyAlignment="1" applyProtection="1">
      <alignment horizontal="center" vertical="center" wrapText="1"/>
    </xf>
    <xf numFmtId="0" fontId="10" fillId="7" borderId="88" xfId="0" applyFont="1" applyFill="1" applyBorder="1" applyAlignment="1" applyProtection="1">
      <alignment horizontal="center" vertical="center" wrapText="1"/>
    </xf>
    <xf numFmtId="0" fontId="10" fillId="7" borderId="89" xfId="0" applyFont="1" applyFill="1" applyBorder="1" applyAlignment="1" applyProtection="1">
      <alignment horizontal="center" vertical="center" wrapText="1"/>
    </xf>
    <xf numFmtId="0" fontId="10" fillId="7" borderId="94"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10" fillId="10" borderId="65" xfId="0" applyFont="1" applyFill="1" applyBorder="1" applyAlignment="1" applyProtection="1">
      <alignment horizontal="center" vertical="center" wrapText="1"/>
    </xf>
    <xf numFmtId="0" fontId="10" fillId="10" borderId="32" xfId="0" applyFont="1" applyFill="1" applyBorder="1" applyAlignment="1" applyProtection="1">
      <alignment horizontal="center" vertical="center" wrapText="1"/>
    </xf>
    <xf numFmtId="0" fontId="10" fillId="10" borderId="104" xfId="0" applyFont="1" applyFill="1" applyBorder="1" applyAlignment="1" applyProtection="1">
      <alignment horizontal="center" vertical="center" wrapText="1"/>
    </xf>
    <xf numFmtId="0" fontId="10" fillId="10" borderId="105" xfId="0" applyFont="1" applyFill="1" applyBorder="1" applyAlignment="1" applyProtection="1">
      <alignment horizontal="center" vertical="center" wrapText="1"/>
    </xf>
    <xf numFmtId="0" fontId="10" fillId="10" borderId="106" xfId="0" applyFont="1" applyFill="1" applyBorder="1" applyAlignment="1" applyProtection="1">
      <alignment horizontal="center" vertical="center" wrapText="1"/>
    </xf>
    <xf numFmtId="0" fontId="10" fillId="10" borderId="107" xfId="0" applyFont="1" applyFill="1" applyBorder="1" applyAlignment="1" applyProtection="1">
      <alignment horizontal="center" vertical="center" wrapText="1"/>
    </xf>
    <xf numFmtId="0" fontId="10" fillId="10" borderId="94"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10" fillId="10" borderId="53" xfId="0" applyFont="1" applyFill="1" applyBorder="1" applyAlignment="1" applyProtection="1">
      <alignment horizontal="center" vertical="center" wrapText="1"/>
    </xf>
    <xf numFmtId="0" fontId="10" fillId="10" borderId="34" xfId="0"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wrapText="1"/>
    </xf>
    <xf numFmtId="0" fontId="30" fillId="7" borderId="15"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wrapText="1"/>
    </xf>
    <xf numFmtId="0" fontId="30" fillId="7" borderId="6" xfId="0" applyFont="1" applyFill="1" applyBorder="1" applyAlignment="1" applyProtection="1">
      <alignment horizontal="center" vertical="center" wrapText="1"/>
    </xf>
    <xf numFmtId="0" fontId="23" fillId="7" borderId="15" xfId="0" applyFont="1" applyFill="1" applyBorder="1" applyAlignment="1" applyProtection="1">
      <alignment horizontal="center" vertical="center" wrapText="1"/>
    </xf>
    <xf numFmtId="0" fontId="23" fillId="7" borderId="72" xfId="0" applyFont="1" applyFill="1" applyBorder="1" applyAlignment="1" applyProtection="1">
      <alignment horizontal="center" vertical="center" wrapText="1"/>
    </xf>
    <xf numFmtId="0" fontId="23" fillId="7" borderId="80" xfId="0" applyFont="1" applyFill="1" applyBorder="1" applyAlignment="1" applyProtection="1">
      <alignment horizontal="center" vertical="center" wrapText="1"/>
    </xf>
    <xf numFmtId="0" fontId="23" fillId="7" borderId="90" xfId="0" applyFont="1" applyFill="1" applyBorder="1" applyAlignment="1" applyProtection="1">
      <alignment horizontal="center" vertical="center" wrapText="1"/>
    </xf>
    <xf numFmtId="0" fontId="30" fillId="7" borderId="91" xfId="0" applyFont="1" applyFill="1" applyBorder="1" applyAlignment="1" applyProtection="1">
      <alignment horizontal="center" vertical="center" wrapText="1"/>
    </xf>
    <xf numFmtId="0" fontId="23" fillId="10" borderId="6" xfId="0" applyFont="1" applyFill="1" applyBorder="1" applyAlignment="1" applyProtection="1">
      <alignment horizontal="center" vertical="center" wrapText="1"/>
    </xf>
    <xf numFmtId="0" fontId="30" fillId="10" borderId="6" xfId="2" applyFont="1" applyFill="1" applyBorder="1" applyAlignment="1" applyProtection="1">
      <alignment horizontal="center" vertical="center" wrapText="1"/>
    </xf>
    <xf numFmtId="0" fontId="30" fillId="10" borderId="15" xfId="0" applyFont="1" applyFill="1" applyBorder="1" applyAlignment="1" applyProtection="1">
      <alignment horizontal="center" vertical="center" wrapText="1"/>
    </xf>
    <xf numFmtId="0" fontId="30" fillId="10" borderId="14" xfId="0" applyFont="1" applyFill="1" applyBorder="1" applyAlignment="1" applyProtection="1">
      <alignment horizontal="center" vertical="center" wrapText="1"/>
    </xf>
    <xf numFmtId="0" fontId="23" fillId="10" borderId="15" xfId="0" applyFont="1" applyFill="1" applyBorder="1" applyAlignment="1" applyProtection="1">
      <alignment horizontal="center" vertical="center" wrapText="1"/>
    </xf>
    <xf numFmtId="0" fontId="30" fillId="10" borderId="72" xfId="0" applyFont="1" applyFill="1" applyBorder="1" applyAlignment="1" applyProtection="1">
      <alignment horizontal="center" vertical="center" wrapText="1"/>
    </xf>
    <xf numFmtId="0" fontId="30" fillId="10" borderId="80" xfId="0" applyFont="1" applyFill="1" applyBorder="1" applyAlignment="1" applyProtection="1">
      <alignment horizontal="center" vertical="center" wrapText="1"/>
    </xf>
    <xf numFmtId="0" fontId="30" fillId="10" borderId="90" xfId="0" applyFont="1" applyFill="1" applyBorder="1" applyAlignment="1" applyProtection="1">
      <alignment horizontal="center" vertical="center" wrapText="1"/>
    </xf>
    <xf numFmtId="0" fontId="30" fillId="10" borderId="91" xfId="0" applyFont="1" applyFill="1" applyBorder="1" applyAlignment="1" applyProtection="1">
      <alignment horizontal="center" vertical="center" wrapText="1"/>
    </xf>
    <xf numFmtId="0" fontId="23" fillId="10" borderId="131" xfId="0" applyFont="1" applyFill="1" applyBorder="1" applyAlignment="1" applyProtection="1">
      <alignment horizontal="center" vertical="center" wrapText="1"/>
    </xf>
    <xf numFmtId="0" fontId="30" fillId="10" borderId="2" xfId="0" applyFont="1" applyFill="1" applyBorder="1" applyAlignment="1" applyProtection="1">
      <alignment horizontal="center" vertical="center" wrapText="1"/>
    </xf>
    <xf numFmtId="0" fontId="30" fillId="10" borderId="12" xfId="0" applyFont="1" applyFill="1" applyBorder="1" applyAlignment="1" applyProtection="1">
      <alignment horizontal="center" vertical="center" wrapText="1"/>
    </xf>
    <xf numFmtId="0" fontId="24" fillId="0" borderId="0" xfId="0" applyFont="1" applyProtection="1"/>
    <xf numFmtId="0" fontId="23" fillId="0" borderId="0" xfId="0" applyFont="1" applyAlignment="1" applyProtection="1">
      <alignment wrapText="1"/>
    </xf>
    <xf numFmtId="49" fontId="17" fillId="4" borderId="13" xfId="0" applyNumberFormat="1" applyFont="1" applyFill="1" applyBorder="1" applyAlignment="1" applyProtection="1">
      <alignment horizontal="center" vertical="center" wrapText="1"/>
    </xf>
    <xf numFmtId="49" fontId="17" fillId="4" borderId="25" xfId="0" applyNumberFormat="1" applyFont="1" applyFill="1" applyBorder="1" applyAlignment="1" applyProtection="1">
      <alignment horizontal="center" vertical="center" wrapText="1"/>
    </xf>
    <xf numFmtId="167" fontId="17" fillId="4" borderId="73" xfId="0" applyNumberFormat="1" applyFont="1" applyFill="1" applyBorder="1" applyAlignment="1" applyProtection="1">
      <alignment horizontal="right" vertical="center" wrapText="1"/>
    </xf>
    <xf numFmtId="167" fontId="17" fillId="4" borderId="25" xfId="0" applyNumberFormat="1" applyFont="1" applyFill="1" applyBorder="1" applyAlignment="1" applyProtection="1">
      <alignment horizontal="right" vertical="center" wrapText="1"/>
    </xf>
    <xf numFmtId="167" fontId="17" fillId="4" borderId="81" xfId="0" applyNumberFormat="1" applyFont="1" applyFill="1" applyBorder="1" applyAlignment="1" applyProtection="1">
      <alignment horizontal="right" vertical="center" wrapText="1"/>
    </xf>
    <xf numFmtId="167" fontId="17" fillId="4" borderId="58" xfId="0" applyNumberFormat="1" applyFont="1" applyFill="1" applyBorder="1" applyAlignment="1" applyProtection="1">
      <alignment horizontal="right" vertical="center" wrapText="1"/>
    </xf>
    <xf numFmtId="167" fontId="17" fillId="4" borderId="92" xfId="0" applyNumberFormat="1" applyFont="1" applyFill="1" applyBorder="1" applyAlignment="1" applyProtection="1">
      <alignment horizontal="right" vertical="center" wrapText="1"/>
    </xf>
    <xf numFmtId="167" fontId="17" fillId="4" borderId="93" xfId="0" applyNumberFormat="1" applyFont="1" applyFill="1" applyBorder="1" applyAlignment="1" applyProtection="1">
      <alignment horizontal="right" vertical="center" wrapText="1"/>
    </xf>
    <xf numFmtId="167" fontId="18" fillId="4" borderId="92" xfId="0" applyNumberFormat="1" applyFont="1" applyFill="1" applyBorder="1" applyAlignment="1" applyProtection="1">
      <alignment horizontal="right" vertical="center" wrapText="1"/>
    </xf>
    <xf numFmtId="167" fontId="18" fillId="4" borderId="25" xfId="0" applyNumberFormat="1" applyFont="1" applyFill="1" applyBorder="1" applyAlignment="1" applyProtection="1">
      <alignment horizontal="right" vertical="center" wrapText="1"/>
    </xf>
    <xf numFmtId="0" fontId="17" fillId="4" borderId="27" xfId="0" applyFont="1" applyFill="1" applyBorder="1" applyAlignment="1" applyProtection="1">
      <alignment horizontal="center" vertical="center" wrapText="1"/>
    </xf>
    <xf numFmtId="0" fontId="17" fillId="4" borderId="25" xfId="0" applyFont="1" applyFill="1" applyBorder="1" applyAlignment="1" applyProtection="1">
      <alignment horizontal="center" vertical="center" wrapText="1"/>
    </xf>
    <xf numFmtId="0" fontId="17" fillId="4" borderId="58" xfId="0" applyFont="1" applyFill="1" applyBorder="1" applyAlignment="1" applyProtection="1">
      <alignment horizontal="center" vertical="center" wrapText="1"/>
    </xf>
    <xf numFmtId="167" fontId="18" fillId="4" borderId="2" xfId="0" applyNumberFormat="1" applyFont="1" applyFill="1" applyBorder="1" applyAlignment="1" applyProtection="1">
      <alignment horizontal="right" vertical="center" wrapText="1"/>
    </xf>
    <xf numFmtId="167" fontId="17" fillId="4" borderId="25" xfId="0" applyNumberFormat="1" applyFont="1" applyFill="1" applyBorder="1" applyAlignment="1" applyProtection="1">
      <alignment horizontal="center" vertical="center" wrapText="1"/>
    </xf>
    <xf numFmtId="49" fontId="14" fillId="0" borderId="0" xfId="0" applyNumberFormat="1" applyFont="1" applyAlignment="1" applyProtection="1">
      <alignment horizontal="center" vertical="center" wrapText="1"/>
    </xf>
    <xf numFmtId="0" fontId="14" fillId="2" borderId="9" xfId="0" applyFont="1" applyFill="1" applyBorder="1" applyAlignment="1" applyProtection="1">
      <alignment horizontal="center" vertical="center" wrapText="1"/>
    </xf>
    <xf numFmtId="167" fontId="14" fillId="14" borderId="98" xfId="0" applyNumberFormat="1" applyFont="1" applyFill="1" applyBorder="1" applyAlignment="1" applyProtection="1">
      <alignment horizontal="right" vertical="center" wrapText="1"/>
    </xf>
    <xf numFmtId="167" fontId="14" fillId="14" borderId="37" xfId="0" applyNumberFormat="1" applyFont="1" applyFill="1" applyBorder="1" applyAlignment="1" applyProtection="1">
      <alignment horizontal="right" vertical="center" wrapText="1"/>
    </xf>
    <xf numFmtId="167" fontId="14" fillId="14" borderId="95" xfId="0" applyNumberFormat="1" applyFont="1" applyFill="1" applyBorder="1" applyAlignment="1" applyProtection="1">
      <alignment horizontal="right" vertical="center" wrapText="1"/>
    </xf>
    <xf numFmtId="167" fontId="18" fillId="14" borderId="94" xfId="0" applyNumberFormat="1" applyFont="1" applyFill="1" applyBorder="1" applyAlignment="1" applyProtection="1">
      <alignment horizontal="right" vertical="center" wrapText="1"/>
    </xf>
    <xf numFmtId="167" fontId="18" fillId="14" borderId="4" xfId="0" applyNumberFormat="1" applyFont="1" applyFill="1" applyBorder="1" applyAlignment="1" applyProtection="1">
      <alignment horizontal="right" vertical="center" wrapText="1"/>
    </xf>
    <xf numFmtId="0" fontId="14" fillId="0" borderId="24" xfId="0" applyFont="1" applyBorder="1" applyAlignment="1" applyProtection="1">
      <alignment horizontal="center" vertical="center" wrapText="1"/>
    </xf>
    <xf numFmtId="0" fontId="14" fillId="14" borderId="9" xfId="0" applyFont="1" applyFill="1" applyBorder="1" applyAlignment="1" applyProtection="1">
      <alignment horizontal="center" vertical="center" wrapText="1"/>
    </xf>
    <xf numFmtId="0" fontId="14" fillId="14" borderId="24" xfId="0" applyFont="1" applyFill="1" applyBorder="1" applyAlignment="1" applyProtection="1">
      <alignment horizontal="center" vertical="center" wrapText="1"/>
    </xf>
    <xf numFmtId="49" fontId="14" fillId="14" borderId="24" xfId="0" applyNumberFormat="1" applyFont="1" applyFill="1" applyBorder="1" applyAlignment="1" applyProtection="1">
      <alignment horizontal="center" vertical="center" wrapText="1"/>
    </xf>
    <xf numFmtId="0" fontId="14" fillId="14" borderId="37" xfId="0" applyFont="1" applyFill="1" applyBorder="1" applyAlignment="1" applyProtection="1">
      <alignment horizontal="center" vertical="center" wrapText="1"/>
    </xf>
    <xf numFmtId="167" fontId="14" fillId="14" borderId="74" xfId="0" applyNumberFormat="1" applyFont="1" applyFill="1" applyBorder="1" applyAlignment="1" applyProtection="1">
      <alignment horizontal="right" vertical="center" wrapText="1"/>
    </xf>
    <xf numFmtId="167" fontId="14" fillId="14" borderId="24" xfId="0" applyNumberFormat="1" applyFont="1" applyFill="1" applyBorder="1" applyAlignment="1" applyProtection="1">
      <alignment horizontal="right" vertical="center" wrapText="1"/>
    </xf>
    <xf numFmtId="167" fontId="14" fillId="14" borderId="82" xfId="0" applyNumberFormat="1" applyFont="1" applyFill="1" applyBorder="1" applyAlignment="1" applyProtection="1">
      <alignment horizontal="right" vertical="center" wrapText="1"/>
    </xf>
    <xf numFmtId="167" fontId="14" fillId="14" borderId="94" xfId="0" applyNumberFormat="1" applyFont="1" applyFill="1" applyBorder="1" applyAlignment="1" applyProtection="1">
      <alignment horizontal="right" vertical="center" wrapText="1"/>
    </xf>
    <xf numFmtId="167" fontId="17" fillId="14" borderId="94" xfId="0" applyNumberFormat="1" applyFont="1" applyFill="1" applyBorder="1" applyAlignment="1" applyProtection="1">
      <alignment horizontal="right" vertical="center" wrapText="1"/>
    </xf>
    <xf numFmtId="167" fontId="17" fillId="14" borderId="4" xfId="0" applyNumberFormat="1" applyFont="1" applyFill="1" applyBorder="1" applyAlignment="1" applyProtection="1">
      <alignment horizontal="right" vertical="center" wrapText="1"/>
    </xf>
    <xf numFmtId="167" fontId="14" fillId="14" borderId="4" xfId="0" applyNumberFormat="1" applyFont="1" applyFill="1" applyBorder="1" applyAlignment="1" applyProtection="1">
      <alignment horizontal="right" vertical="center" wrapText="1"/>
    </xf>
    <xf numFmtId="167" fontId="18" fillId="14" borderId="3" xfId="0" applyNumberFormat="1" applyFont="1" applyFill="1" applyBorder="1" applyAlignment="1" applyProtection="1">
      <alignment horizontal="right" vertical="center" wrapText="1"/>
    </xf>
    <xf numFmtId="167" fontId="18" fillId="14" borderId="32" xfId="0" applyNumberFormat="1" applyFont="1" applyFill="1" applyBorder="1" applyAlignment="1" applyProtection="1">
      <alignment horizontal="right" vertical="center" wrapText="1"/>
    </xf>
    <xf numFmtId="167" fontId="14" fillId="14" borderId="99" xfId="0" applyNumberFormat="1" applyFont="1" applyFill="1" applyBorder="1" applyAlignment="1" applyProtection="1">
      <alignment horizontal="right" vertical="center" wrapText="1"/>
    </xf>
    <xf numFmtId="167" fontId="14" fillId="14" borderId="14" xfId="0" applyNumberFormat="1" applyFont="1" applyFill="1" applyBorder="1" applyAlignment="1" applyProtection="1">
      <alignment horizontal="right" vertical="center" wrapText="1"/>
    </xf>
    <xf numFmtId="167" fontId="14" fillId="14" borderId="91" xfId="0" applyNumberFormat="1" applyFont="1" applyFill="1" applyBorder="1" applyAlignment="1" applyProtection="1">
      <alignment horizontal="right" vertical="center" wrapText="1"/>
    </xf>
    <xf numFmtId="167" fontId="18" fillId="14" borderId="90" xfId="0" applyNumberFormat="1" applyFont="1" applyFill="1" applyBorder="1" applyAlignment="1" applyProtection="1">
      <alignment horizontal="right" vertical="center" wrapText="1"/>
    </xf>
    <xf numFmtId="167" fontId="18" fillId="14" borderId="6" xfId="0" applyNumberFormat="1" applyFont="1" applyFill="1" applyBorder="1" applyAlignment="1" applyProtection="1">
      <alignment horizontal="right" vertical="center" wrapText="1"/>
    </xf>
    <xf numFmtId="0" fontId="14" fillId="0" borderId="15" xfId="0" applyFont="1" applyBorder="1" applyAlignment="1" applyProtection="1">
      <alignment horizontal="center" vertical="center" wrapText="1"/>
    </xf>
    <xf numFmtId="49" fontId="14" fillId="14" borderId="15" xfId="0" applyNumberFormat="1" applyFont="1" applyFill="1" applyBorder="1" applyAlignment="1" applyProtection="1">
      <alignment horizontal="center" vertical="center" wrapText="1"/>
    </xf>
    <xf numFmtId="0" fontId="14" fillId="14" borderId="14" xfId="0" applyFont="1" applyFill="1" applyBorder="1" applyAlignment="1" applyProtection="1">
      <alignment horizontal="center" vertical="center" wrapText="1"/>
    </xf>
    <xf numFmtId="167" fontId="14" fillId="14" borderId="72" xfId="0" applyNumberFormat="1" applyFont="1" applyFill="1" applyBorder="1" applyAlignment="1" applyProtection="1">
      <alignment horizontal="right" vertical="center" wrapText="1"/>
    </xf>
    <xf numFmtId="167" fontId="14" fillId="14" borderId="15" xfId="0" applyNumberFormat="1" applyFont="1" applyFill="1" applyBorder="1" applyAlignment="1" applyProtection="1">
      <alignment horizontal="right" vertical="center" wrapText="1"/>
    </xf>
    <xf numFmtId="167" fontId="14" fillId="14" borderId="80" xfId="0" applyNumberFormat="1" applyFont="1" applyFill="1" applyBorder="1" applyAlignment="1" applyProtection="1">
      <alignment horizontal="right" vertical="center" wrapText="1"/>
    </xf>
    <xf numFmtId="167" fontId="14" fillId="14" borderId="90" xfId="0" applyNumberFormat="1" applyFont="1" applyFill="1" applyBorder="1" applyAlignment="1" applyProtection="1">
      <alignment horizontal="right" vertical="center" wrapText="1"/>
    </xf>
    <xf numFmtId="167" fontId="17" fillId="14" borderId="90" xfId="0" applyNumberFormat="1" applyFont="1" applyFill="1" applyBorder="1" applyAlignment="1" applyProtection="1">
      <alignment horizontal="right" vertical="center" wrapText="1"/>
    </xf>
    <xf numFmtId="167" fontId="17" fillId="14" borderId="6" xfId="0" applyNumberFormat="1" applyFont="1" applyFill="1" applyBorder="1" applyAlignment="1" applyProtection="1">
      <alignment horizontal="right" vertical="center" wrapText="1"/>
    </xf>
    <xf numFmtId="167" fontId="14" fillId="14" borderId="6" xfId="0" applyNumberFormat="1" applyFont="1" applyFill="1" applyBorder="1" applyAlignment="1" applyProtection="1">
      <alignment horizontal="right" vertical="center" wrapText="1"/>
    </xf>
    <xf numFmtId="167" fontId="18" fillId="14" borderId="2" xfId="0" applyNumberFormat="1" applyFont="1" applyFill="1" applyBorder="1" applyAlignment="1" applyProtection="1">
      <alignment horizontal="right" vertical="center" wrapText="1"/>
    </xf>
    <xf numFmtId="0" fontId="14" fillId="2" borderId="52" xfId="0" applyFont="1" applyFill="1" applyBorder="1" applyAlignment="1" applyProtection="1">
      <alignment horizontal="center" vertical="center" wrapText="1"/>
    </xf>
    <xf numFmtId="167" fontId="14" fillId="14" borderId="130" xfId="0" applyNumberFormat="1" applyFont="1" applyFill="1" applyBorder="1" applyAlignment="1" applyProtection="1">
      <alignment horizontal="right" vertical="center" wrapText="1"/>
    </xf>
    <xf numFmtId="167" fontId="14" fillId="14" borderId="86" xfId="0" applyNumberFormat="1" applyFont="1" applyFill="1" applyBorder="1" applyAlignment="1" applyProtection="1">
      <alignment horizontal="right" vertical="center" wrapText="1"/>
    </xf>
    <xf numFmtId="167" fontId="14" fillId="14" borderId="101" xfId="0" applyNumberFormat="1" applyFont="1" applyFill="1" applyBorder="1" applyAlignment="1" applyProtection="1">
      <alignment horizontal="right" vertical="center" wrapText="1"/>
    </xf>
    <xf numFmtId="167" fontId="18" fillId="14" borderId="92" xfId="0" applyNumberFormat="1" applyFont="1" applyFill="1" applyBorder="1" applyAlignment="1" applyProtection="1">
      <alignment horizontal="right" vertical="center" wrapText="1"/>
    </xf>
    <xf numFmtId="167" fontId="18" fillId="14" borderId="25" xfId="0" applyNumberFormat="1" applyFont="1" applyFill="1" applyBorder="1" applyAlignment="1" applyProtection="1">
      <alignment horizontal="right" vertical="center" wrapText="1"/>
    </xf>
    <xf numFmtId="0" fontId="14" fillId="0" borderId="13" xfId="0" applyFont="1" applyBorder="1" applyAlignment="1" applyProtection="1">
      <alignment horizontal="center" vertical="center" wrapText="1"/>
    </xf>
    <xf numFmtId="0" fontId="14" fillId="14" borderId="27" xfId="0" applyFont="1" applyFill="1" applyBorder="1" applyAlignment="1" applyProtection="1">
      <alignment horizontal="center" vertical="center" wrapText="1"/>
    </xf>
    <xf numFmtId="49" fontId="14" fillId="14" borderId="13" xfId="0" applyNumberFormat="1" applyFont="1" applyFill="1" applyBorder="1" applyAlignment="1" applyProtection="1">
      <alignment horizontal="center" vertical="center" wrapText="1"/>
    </xf>
    <xf numFmtId="0" fontId="14" fillId="14" borderId="8" xfId="0" applyFont="1" applyFill="1" applyBorder="1" applyAlignment="1" applyProtection="1">
      <alignment horizontal="center" vertical="center" wrapText="1"/>
    </xf>
    <xf numFmtId="167" fontId="14" fillId="14" borderId="75" xfId="0" applyNumberFormat="1" applyFont="1" applyFill="1" applyBorder="1" applyAlignment="1" applyProtection="1">
      <alignment horizontal="right" vertical="center" wrapText="1"/>
    </xf>
    <xf numFmtId="167" fontId="14" fillId="14" borderId="76" xfId="0" applyNumberFormat="1" applyFont="1" applyFill="1" applyBorder="1" applyAlignment="1" applyProtection="1">
      <alignment horizontal="right" vertical="center" wrapText="1"/>
    </xf>
    <xf numFmtId="167" fontId="14" fillId="14" borderId="102" xfId="0" applyNumberFormat="1" applyFont="1" applyFill="1" applyBorder="1" applyAlignment="1" applyProtection="1">
      <alignment horizontal="right" vertical="center" wrapText="1"/>
    </xf>
    <xf numFmtId="167" fontId="14" fillId="14" borderId="83" xfId="0" applyNumberFormat="1" applyFont="1" applyFill="1" applyBorder="1" applyAlignment="1" applyProtection="1">
      <alignment horizontal="right" vertical="center" wrapText="1"/>
    </xf>
    <xf numFmtId="167" fontId="14" fillId="14" borderId="84" xfId="0" applyNumberFormat="1" applyFont="1" applyFill="1" applyBorder="1" applyAlignment="1" applyProtection="1">
      <alignment horizontal="right" vertical="center" wrapText="1"/>
    </xf>
    <xf numFmtId="167" fontId="14" fillId="14" borderId="103" xfId="0" applyNumberFormat="1" applyFont="1" applyFill="1" applyBorder="1" applyAlignment="1" applyProtection="1">
      <alignment horizontal="right" vertical="center" wrapText="1"/>
    </xf>
    <xf numFmtId="167" fontId="14" fillId="14" borderId="96" xfId="0" applyNumberFormat="1" applyFont="1" applyFill="1" applyBorder="1" applyAlignment="1" applyProtection="1">
      <alignment horizontal="right" vertical="center" wrapText="1"/>
    </xf>
    <xf numFmtId="167" fontId="14" fillId="14" borderId="97" xfId="0" applyNumberFormat="1" applyFont="1" applyFill="1" applyBorder="1" applyAlignment="1" applyProtection="1">
      <alignment horizontal="right" vertical="center" wrapText="1"/>
    </xf>
    <xf numFmtId="167" fontId="17" fillId="14" borderId="92" xfId="0" applyNumberFormat="1" applyFont="1" applyFill="1" applyBorder="1" applyAlignment="1" applyProtection="1">
      <alignment horizontal="right" vertical="center" wrapText="1"/>
    </xf>
    <xf numFmtId="167" fontId="17" fillId="14" borderId="25" xfId="0" applyNumberFormat="1" applyFont="1" applyFill="1" applyBorder="1" applyAlignment="1" applyProtection="1">
      <alignment horizontal="right" vertical="center" wrapText="1"/>
    </xf>
    <xf numFmtId="0" fontId="17" fillId="0" borderId="25" xfId="0" applyFont="1" applyBorder="1" applyAlignment="1" applyProtection="1">
      <alignment horizontal="center" vertical="center" wrapText="1"/>
    </xf>
    <xf numFmtId="167" fontId="14" fillId="14" borderId="25" xfId="0" applyNumberFormat="1" applyFont="1" applyFill="1" applyBorder="1" applyAlignment="1" applyProtection="1">
      <alignment horizontal="right" vertical="center" wrapText="1"/>
    </xf>
    <xf numFmtId="1" fontId="14" fillId="3" borderId="0" xfId="0" applyNumberFormat="1" applyFont="1" applyFill="1" applyAlignment="1" applyProtection="1">
      <alignment wrapText="1"/>
    </xf>
    <xf numFmtId="0" fontId="10" fillId="0" borderId="22" xfId="0" applyFont="1" applyBorder="1" applyAlignment="1" applyProtection="1">
      <alignment wrapText="1"/>
    </xf>
    <xf numFmtId="167" fontId="10" fillId="0" borderId="132" xfId="0" applyNumberFormat="1" applyFont="1" applyBorder="1" applyAlignment="1" applyProtection="1">
      <alignment wrapText="1"/>
    </xf>
    <xf numFmtId="0" fontId="10" fillId="14" borderId="18" xfId="0" applyFont="1" applyFill="1" applyBorder="1" applyAlignment="1" applyProtection="1">
      <alignment wrapText="1"/>
    </xf>
    <xf numFmtId="167" fontId="10" fillId="14" borderId="61" xfId="0" applyNumberFormat="1" applyFont="1" applyFill="1" applyBorder="1" applyAlignment="1" applyProtection="1">
      <alignment wrapText="1"/>
    </xf>
    <xf numFmtId="167" fontId="10" fillId="14" borderId="62" xfId="0" applyNumberFormat="1" applyFont="1" applyFill="1" applyBorder="1" applyAlignment="1" applyProtection="1">
      <alignment wrapText="1"/>
    </xf>
    <xf numFmtId="167" fontId="10" fillId="0" borderId="22" xfId="0" applyNumberFormat="1" applyFont="1" applyBorder="1" applyAlignment="1" applyProtection="1">
      <alignment wrapText="1"/>
    </xf>
    <xf numFmtId="0" fontId="14" fillId="0" borderId="22" xfId="0" applyFont="1" applyBorder="1" applyAlignment="1" applyProtection="1">
      <alignment wrapText="1"/>
    </xf>
    <xf numFmtId="0" fontId="22" fillId="6" borderId="55" xfId="0" applyFont="1" applyFill="1" applyBorder="1" applyAlignment="1" applyProtection="1">
      <alignment vertical="center" wrapText="1"/>
    </xf>
    <xf numFmtId="0" fontId="22" fillId="6" borderId="56" xfId="0" applyFont="1" applyFill="1" applyBorder="1" applyAlignment="1" applyProtection="1">
      <alignment vertical="center" wrapText="1"/>
    </xf>
    <xf numFmtId="0" fontId="22" fillId="6" borderId="59" xfId="0" applyFont="1" applyFill="1" applyBorder="1" applyAlignment="1" applyProtection="1">
      <alignment vertical="center" wrapText="1"/>
    </xf>
    <xf numFmtId="0" fontId="10" fillId="7" borderId="133" xfId="0" applyFont="1" applyFill="1" applyBorder="1" applyAlignment="1" applyProtection="1">
      <alignment horizontal="center" vertical="center" wrapText="1"/>
    </xf>
    <xf numFmtId="0" fontId="10" fillId="7" borderId="134" xfId="0" applyFont="1" applyFill="1" applyBorder="1" applyAlignment="1" applyProtection="1">
      <alignment horizontal="center" vertical="center" wrapText="1"/>
    </xf>
    <xf numFmtId="0" fontId="10" fillId="7" borderId="135" xfId="0" applyFont="1" applyFill="1" applyBorder="1" applyAlignment="1" applyProtection="1">
      <alignment horizontal="center" vertical="center" wrapText="1"/>
    </xf>
    <xf numFmtId="0" fontId="10" fillId="7" borderId="136" xfId="0" applyFont="1" applyFill="1" applyBorder="1" applyAlignment="1" applyProtection="1">
      <alignment horizontal="center" vertical="center" wrapText="1"/>
    </xf>
    <xf numFmtId="0" fontId="10" fillId="7" borderId="137" xfId="0" applyFont="1" applyFill="1" applyBorder="1" applyAlignment="1" applyProtection="1">
      <alignment horizontal="center" vertical="center" wrapText="1"/>
    </xf>
    <xf numFmtId="0" fontId="10" fillId="7" borderId="138" xfId="0" applyFont="1" applyFill="1" applyBorder="1" applyAlignment="1" applyProtection="1">
      <alignment horizontal="center" vertical="center" wrapText="1"/>
    </xf>
    <xf numFmtId="0" fontId="10" fillId="7" borderId="139" xfId="0" applyFont="1" applyFill="1" applyBorder="1" applyAlignment="1" applyProtection="1">
      <alignment horizontal="center" vertical="center" wrapText="1"/>
    </xf>
    <xf numFmtId="0" fontId="10" fillId="7" borderId="140" xfId="0" applyFont="1" applyFill="1" applyBorder="1" applyAlignment="1" applyProtection="1">
      <alignment horizontal="center" vertical="center" wrapText="1"/>
    </xf>
    <xf numFmtId="0" fontId="10" fillId="7" borderId="141"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4" fillId="0" borderId="0" xfId="0" applyFont="1" applyAlignment="1" applyProtection="1">
      <alignment vertical="center" wrapText="1"/>
    </xf>
    <xf numFmtId="49" fontId="17" fillId="4" borderId="11" xfId="0" applyNumberFormat="1" applyFont="1" applyFill="1" applyBorder="1" applyAlignment="1" applyProtection="1">
      <alignment horizontal="center" vertical="center" wrapText="1"/>
    </xf>
    <xf numFmtId="0" fontId="17" fillId="4" borderId="143"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167" fontId="14" fillId="14" borderId="113" xfId="0" applyNumberFormat="1" applyFont="1" applyFill="1" applyBorder="1" applyAlignment="1" applyProtection="1">
      <alignment horizontal="right" vertical="center" wrapText="1"/>
    </xf>
    <xf numFmtId="49" fontId="14" fillId="14" borderId="4" xfId="0" applyNumberFormat="1" applyFont="1" applyFill="1" applyBorder="1" applyAlignment="1" applyProtection="1">
      <alignment horizontal="center" vertical="center" wrapText="1"/>
    </xf>
    <xf numFmtId="0" fontId="14" fillId="14" borderId="26" xfId="0" applyFont="1" applyFill="1" applyBorder="1" applyAlignment="1" applyProtection="1">
      <alignment horizontal="center" vertical="center" wrapText="1"/>
    </xf>
    <xf numFmtId="167" fontId="14" fillId="14" borderId="26" xfId="0" applyNumberFormat="1" applyFont="1" applyFill="1" applyBorder="1" applyAlignment="1" applyProtection="1">
      <alignment horizontal="right" vertical="center" wrapText="1"/>
    </xf>
    <xf numFmtId="167" fontId="14" fillId="14" borderId="114" xfId="0" applyNumberFormat="1" applyFont="1" applyFill="1" applyBorder="1" applyAlignment="1" applyProtection="1">
      <alignment horizontal="right" vertical="center" wrapText="1"/>
    </xf>
    <xf numFmtId="49" fontId="14" fillId="14" borderId="6" xfId="0" applyNumberFormat="1" applyFont="1" applyFill="1" applyBorder="1" applyAlignment="1" applyProtection="1">
      <alignment horizontal="center" vertical="center" wrapText="1"/>
    </xf>
    <xf numFmtId="0" fontId="14" fillId="14" borderId="12" xfId="0" applyFont="1" applyFill="1" applyBorder="1" applyAlignment="1" applyProtection="1">
      <alignment horizontal="center" vertical="center" wrapText="1"/>
    </xf>
    <xf numFmtId="167" fontId="14" fillId="14" borderId="12" xfId="0" applyNumberFormat="1" applyFont="1" applyFill="1" applyBorder="1" applyAlignment="1" applyProtection="1">
      <alignment horizontal="right" vertical="center" wrapText="1"/>
    </xf>
    <xf numFmtId="167" fontId="14" fillId="14" borderId="109" xfId="0" applyNumberFormat="1" applyFont="1" applyFill="1" applyBorder="1" applyAlignment="1" applyProtection="1">
      <alignment horizontal="right" vertical="center" wrapText="1"/>
    </xf>
    <xf numFmtId="167" fontId="14" fillId="14" borderId="1" xfId="0" applyNumberFormat="1" applyFont="1" applyFill="1" applyBorder="1" applyAlignment="1" applyProtection="1">
      <alignment horizontal="right" vertical="center" wrapText="1"/>
    </xf>
    <xf numFmtId="167" fontId="14" fillId="14" borderId="112" xfId="0" applyNumberFormat="1" applyFont="1" applyFill="1" applyBorder="1" applyAlignment="1" applyProtection="1">
      <alignment horizontal="right" vertical="center" wrapText="1"/>
    </xf>
    <xf numFmtId="0" fontId="14" fillId="14" borderId="60" xfId="0" applyFont="1" applyFill="1" applyBorder="1" applyAlignment="1" applyProtection="1">
      <alignment horizontal="center" vertical="center" wrapText="1"/>
    </xf>
    <xf numFmtId="49" fontId="14" fillId="14" borderId="60" xfId="0" applyNumberFormat="1" applyFont="1" applyFill="1" applyBorder="1" applyAlignment="1" applyProtection="1">
      <alignment horizontal="center" vertical="center" wrapText="1"/>
    </xf>
    <xf numFmtId="0" fontId="14" fillId="14" borderId="1" xfId="0" applyFont="1" applyFill="1" applyBorder="1" applyAlignment="1" applyProtection="1">
      <alignment horizontal="center" vertical="center" wrapText="1"/>
    </xf>
    <xf numFmtId="167" fontId="14" fillId="14" borderId="108" xfId="0" applyNumberFormat="1" applyFont="1" applyFill="1" applyBorder="1" applyAlignment="1" applyProtection="1">
      <alignment horizontal="right" vertical="center" wrapText="1"/>
    </xf>
    <xf numFmtId="167" fontId="14" fillId="14" borderId="60" xfId="0" applyNumberFormat="1" applyFont="1" applyFill="1" applyBorder="1" applyAlignment="1" applyProtection="1">
      <alignment horizontal="right" vertical="center" wrapText="1"/>
    </xf>
    <xf numFmtId="167" fontId="14" fillId="14" borderId="115" xfId="0" applyNumberFormat="1" applyFont="1" applyFill="1" applyBorder="1" applyAlignment="1" applyProtection="1">
      <alignment horizontal="right" vertical="center" wrapText="1"/>
    </xf>
    <xf numFmtId="167" fontId="14" fillId="14" borderId="111" xfId="0" applyNumberFormat="1" applyFont="1" applyFill="1" applyBorder="1" applyAlignment="1" applyProtection="1">
      <alignment horizontal="right" vertical="center" wrapText="1"/>
    </xf>
    <xf numFmtId="0" fontId="14" fillId="0" borderId="60" xfId="0" applyFont="1" applyBorder="1" applyAlignment="1" applyProtection="1">
      <alignment horizontal="center" vertical="center" wrapText="1"/>
    </xf>
    <xf numFmtId="167" fontId="14" fillId="14" borderId="3" xfId="0" applyNumberFormat="1" applyFont="1" applyFill="1" applyBorder="1" applyAlignment="1" applyProtection="1">
      <alignment horizontal="right" vertical="center" wrapText="1"/>
    </xf>
    <xf numFmtId="167" fontId="14" fillId="14" borderId="116" xfId="0" applyNumberFormat="1" applyFont="1" applyFill="1" applyBorder="1" applyAlignment="1" applyProtection="1">
      <alignment horizontal="right" vertical="center" wrapText="1"/>
    </xf>
    <xf numFmtId="0" fontId="14" fillId="2" borderId="27" xfId="0" applyFont="1" applyFill="1" applyBorder="1" applyAlignment="1" applyProtection="1">
      <alignment horizontal="center" vertical="center" wrapText="1"/>
    </xf>
    <xf numFmtId="0" fontId="17" fillId="0" borderId="0" xfId="0" applyFont="1" applyAlignment="1" applyProtection="1">
      <alignment vertical="center" wrapText="1"/>
    </xf>
    <xf numFmtId="0" fontId="31" fillId="0" borderId="16" xfId="0" applyFont="1" applyBorder="1" applyAlignment="1" applyProtection="1">
      <alignment vertical="center" wrapText="1"/>
    </xf>
    <xf numFmtId="0" fontId="31" fillId="0" borderId="0" xfId="0" applyFont="1" applyAlignment="1" applyProtection="1">
      <alignment vertical="center" wrapText="1"/>
    </xf>
    <xf numFmtId="0" fontId="14" fillId="0" borderId="16" xfId="0" applyFont="1" applyBorder="1" applyAlignment="1" applyProtection="1">
      <alignment vertical="center" wrapText="1"/>
    </xf>
    <xf numFmtId="0" fontId="30" fillId="7" borderId="149" xfId="0" applyFont="1" applyFill="1" applyBorder="1" applyAlignment="1" applyProtection="1">
      <alignment horizontal="center" vertical="center" wrapText="1"/>
    </xf>
    <xf numFmtId="0" fontId="14" fillId="0" borderId="143" xfId="0" applyFont="1" applyBorder="1" applyAlignment="1" applyProtection="1">
      <alignment horizontal="center" vertical="center" wrapText="1"/>
      <protection locked="0"/>
    </xf>
    <xf numFmtId="0" fontId="30" fillId="7" borderId="7"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29" fillId="0" borderId="0" xfId="2" applyFont="1" applyAlignment="1" applyProtection="1">
      <alignment vertical="center"/>
    </xf>
    <xf numFmtId="0" fontId="10" fillId="7" borderId="3" xfId="2"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65" xfId="0" applyFont="1" applyFill="1" applyBorder="1" applyAlignment="1" applyProtection="1">
      <alignment horizontal="center" vertical="center" wrapText="1"/>
    </xf>
    <xf numFmtId="0" fontId="10" fillId="7" borderId="68" xfId="0" applyFont="1" applyFill="1" applyBorder="1" applyAlignment="1" applyProtection="1">
      <alignment horizontal="center" vertical="center" wrapText="1"/>
    </xf>
    <xf numFmtId="0" fontId="10" fillId="10" borderId="3" xfId="2" applyFont="1" applyFill="1" applyBorder="1" applyAlignment="1" applyProtection="1">
      <alignment horizontal="center" vertical="center" wrapText="1"/>
    </xf>
    <xf numFmtId="0" fontId="10" fillId="10" borderId="108" xfId="0" applyFont="1" applyFill="1" applyBorder="1" applyAlignment="1" applyProtection="1">
      <alignment horizontal="center" vertical="center" wrapText="1"/>
    </xf>
    <xf numFmtId="0" fontId="10" fillId="10" borderId="109" xfId="0" applyFont="1" applyFill="1" applyBorder="1" applyAlignment="1" applyProtection="1">
      <alignment horizontal="center" vertical="center" wrapText="1"/>
    </xf>
    <xf numFmtId="0" fontId="10" fillId="10" borderId="110" xfId="0" applyFont="1" applyFill="1" applyBorder="1" applyAlignment="1" applyProtection="1">
      <alignment horizontal="center" vertical="center" wrapText="1"/>
    </xf>
    <xf numFmtId="0" fontId="10" fillId="10" borderId="150" xfId="0" applyFont="1" applyFill="1" applyBorder="1" applyAlignment="1" applyProtection="1">
      <alignment horizontal="center" vertical="center" wrapText="1"/>
    </xf>
    <xf numFmtId="0" fontId="10" fillId="10" borderId="111" xfId="0" applyFont="1" applyFill="1" applyBorder="1" applyAlignment="1" applyProtection="1">
      <alignment horizontal="center" vertical="center" wrapText="1"/>
    </xf>
    <xf numFmtId="0" fontId="30" fillId="7" borderId="116" xfId="0" applyFont="1" applyFill="1" applyBorder="1" applyAlignment="1" applyProtection="1">
      <alignment horizontal="center" vertical="center" wrapText="1"/>
    </xf>
    <xf numFmtId="0" fontId="23" fillId="10" borderId="72" xfId="0" applyFont="1" applyFill="1" applyBorder="1" applyAlignment="1" applyProtection="1">
      <alignment horizontal="center" vertical="center" wrapText="1"/>
    </xf>
    <xf numFmtId="0" fontId="30" fillId="10" borderId="116" xfId="0" applyFont="1" applyFill="1" applyBorder="1" applyAlignment="1" applyProtection="1">
      <alignment horizontal="center" vertical="center" wrapText="1"/>
    </xf>
    <xf numFmtId="0" fontId="23" fillId="10" borderId="90" xfId="0" applyFont="1" applyFill="1" applyBorder="1" applyAlignment="1" applyProtection="1">
      <alignment horizontal="center" vertical="center" wrapText="1"/>
    </xf>
    <xf numFmtId="49" fontId="17" fillId="4" borderId="58" xfId="0" applyNumberFormat="1" applyFont="1" applyFill="1" applyBorder="1" applyAlignment="1" applyProtection="1">
      <alignment horizontal="center" vertical="center" wrapText="1"/>
    </xf>
    <xf numFmtId="167" fontId="18" fillId="4" borderId="73" xfId="0" applyNumberFormat="1" applyFont="1" applyFill="1" applyBorder="1" applyAlignment="1" applyProtection="1">
      <alignment horizontal="right" vertical="center" wrapText="1"/>
    </xf>
    <xf numFmtId="167" fontId="17" fillId="4" borderId="73" xfId="0" applyNumberFormat="1" applyFont="1" applyFill="1" applyBorder="1" applyAlignment="1" applyProtection="1">
      <alignment horizontal="center" vertical="center" wrapText="1"/>
    </xf>
    <xf numFmtId="167" fontId="17" fillId="4" borderId="119" xfId="0" applyNumberFormat="1" applyFont="1" applyFill="1" applyBorder="1" applyAlignment="1" applyProtection="1">
      <alignment horizontal="center" vertical="center" wrapText="1"/>
    </xf>
    <xf numFmtId="167" fontId="17" fillId="4" borderId="13" xfId="0" applyNumberFormat="1" applyFont="1" applyFill="1" applyBorder="1" applyAlignment="1" applyProtection="1">
      <alignment horizontal="center" vertical="center" wrapText="1"/>
    </xf>
    <xf numFmtId="167" fontId="17" fillId="4" borderId="58" xfId="0" applyNumberFormat="1" applyFont="1" applyFill="1" applyBorder="1" applyAlignment="1" applyProtection="1">
      <alignment horizontal="center" vertical="center" wrapText="1"/>
    </xf>
    <xf numFmtId="167" fontId="17" fillId="4" borderId="92" xfId="0" applyNumberFormat="1" applyFont="1" applyFill="1" applyBorder="1" applyAlignment="1" applyProtection="1">
      <alignment horizontal="center" vertical="center" wrapText="1"/>
    </xf>
    <xf numFmtId="167" fontId="17" fillId="4" borderId="93" xfId="0" applyNumberFormat="1" applyFont="1" applyFill="1" applyBorder="1" applyAlignment="1" applyProtection="1">
      <alignment horizontal="center" vertical="center" wrapText="1"/>
    </xf>
    <xf numFmtId="49" fontId="0" fillId="0" borderId="0" xfId="0" applyNumberFormat="1" applyAlignment="1" applyProtection="1">
      <alignment horizontal="center" vertical="center" wrapText="1"/>
    </xf>
    <xf numFmtId="167" fontId="10" fillId="14" borderId="98" xfId="0" applyNumberFormat="1" applyFont="1" applyFill="1" applyBorder="1" applyAlignment="1" applyProtection="1">
      <alignment horizontal="right" vertical="center" wrapText="1"/>
    </xf>
    <xf numFmtId="0" fontId="17" fillId="14" borderId="36" xfId="0" applyFont="1" applyFill="1" applyBorder="1" applyAlignment="1" applyProtection="1">
      <alignment horizontal="center" vertical="center" wrapText="1"/>
    </xf>
    <xf numFmtId="49" fontId="17" fillId="14" borderId="44" xfId="0" applyNumberFormat="1" applyFont="1" applyFill="1" applyBorder="1" applyAlignment="1" applyProtection="1">
      <alignment horizontal="center" vertical="center" wrapText="1"/>
    </xf>
    <xf numFmtId="167" fontId="17" fillId="14" borderId="108" xfId="0" applyNumberFormat="1" applyFont="1" applyFill="1" applyBorder="1" applyAlignment="1" applyProtection="1">
      <alignment horizontal="center" vertical="center" wrapText="1"/>
    </xf>
    <xf numFmtId="167" fontId="17" fillId="14" borderId="36" xfId="0" applyNumberFormat="1" applyFont="1" applyFill="1" applyBorder="1" applyAlignment="1" applyProtection="1">
      <alignment horizontal="center" vertical="center" wrapText="1"/>
    </xf>
    <xf numFmtId="167" fontId="17" fillId="14" borderId="120" xfId="0" applyNumberFormat="1" applyFont="1" applyFill="1" applyBorder="1" applyAlignment="1" applyProtection="1">
      <alignment horizontal="center" vertical="center" wrapText="1"/>
    </xf>
    <xf numFmtId="167" fontId="17" fillId="14" borderId="60" xfId="0" applyNumberFormat="1" applyFont="1" applyFill="1" applyBorder="1" applyAlignment="1" applyProtection="1">
      <alignment horizontal="center" vertical="center" wrapText="1"/>
    </xf>
    <xf numFmtId="167" fontId="17" fillId="14" borderId="44" xfId="0" applyNumberFormat="1" applyFont="1" applyFill="1" applyBorder="1" applyAlignment="1" applyProtection="1">
      <alignment horizontal="center" vertical="center" wrapText="1"/>
    </xf>
    <xf numFmtId="167" fontId="17" fillId="14" borderId="111" xfId="0" applyNumberFormat="1" applyFont="1" applyFill="1" applyBorder="1" applyAlignment="1" applyProtection="1">
      <alignment horizontal="center" vertical="center" wrapText="1"/>
    </xf>
    <xf numFmtId="167" fontId="17" fillId="14" borderId="123" xfId="0" applyNumberFormat="1" applyFont="1" applyFill="1" applyBorder="1" applyAlignment="1" applyProtection="1">
      <alignment horizontal="center" vertical="center" wrapText="1"/>
    </xf>
    <xf numFmtId="0" fontId="14" fillId="0" borderId="24" xfId="0" applyFont="1" applyBorder="1" applyAlignment="1" applyProtection="1">
      <alignment horizontal="right" vertical="center" wrapText="1"/>
    </xf>
    <xf numFmtId="0" fontId="14" fillId="14" borderId="24" xfId="0" applyFont="1" applyFill="1" applyBorder="1" applyAlignment="1" applyProtection="1">
      <alignment horizontal="right" vertical="center" wrapText="1"/>
    </xf>
    <xf numFmtId="167" fontId="10" fillId="14" borderId="4" xfId="0" applyNumberFormat="1" applyFont="1" applyFill="1" applyBorder="1" applyAlignment="1" applyProtection="1">
      <alignment horizontal="right" vertical="center" wrapText="1"/>
    </xf>
    <xf numFmtId="167" fontId="10" fillId="14" borderId="5" xfId="0" applyNumberFormat="1" applyFont="1" applyFill="1" applyBorder="1" applyAlignment="1" applyProtection="1">
      <alignment horizontal="right" vertical="center" wrapText="1"/>
    </xf>
    <xf numFmtId="167" fontId="10" fillId="14" borderId="99" xfId="0" applyNumberFormat="1" applyFont="1" applyFill="1" applyBorder="1" applyAlignment="1" applyProtection="1">
      <alignment horizontal="right" vertical="center" wrapText="1"/>
    </xf>
    <xf numFmtId="0" fontId="17" fillId="14" borderId="10" xfId="0" applyFont="1" applyFill="1" applyBorder="1" applyAlignment="1" applyProtection="1">
      <alignment horizontal="center" vertical="center" wrapText="1"/>
    </xf>
    <xf numFmtId="49" fontId="17" fillId="14" borderId="51" xfId="0" applyNumberFormat="1" applyFont="1" applyFill="1" applyBorder="1" applyAlignment="1" applyProtection="1">
      <alignment horizontal="center" vertical="center" wrapText="1"/>
    </xf>
    <xf numFmtId="167" fontId="17" fillId="14" borderId="72" xfId="0" applyNumberFormat="1" applyFont="1" applyFill="1" applyBorder="1" applyAlignment="1" applyProtection="1">
      <alignment horizontal="center" vertical="center" wrapText="1"/>
    </xf>
    <xf numFmtId="167" fontId="17" fillId="14" borderId="10" xfId="0" applyNumberFormat="1" applyFont="1" applyFill="1" applyBorder="1" applyAlignment="1" applyProtection="1">
      <alignment horizontal="center" vertical="center" wrapText="1"/>
    </xf>
    <xf numFmtId="167" fontId="17" fillId="14" borderId="121" xfId="0" applyNumberFormat="1" applyFont="1" applyFill="1" applyBorder="1" applyAlignment="1" applyProtection="1">
      <alignment horizontal="center" vertical="center" wrapText="1"/>
    </xf>
    <xf numFmtId="167" fontId="17" fillId="14" borderId="15" xfId="0" applyNumberFormat="1" applyFont="1" applyFill="1" applyBorder="1" applyAlignment="1" applyProtection="1">
      <alignment horizontal="center" vertical="center" wrapText="1"/>
    </xf>
    <xf numFmtId="167" fontId="17" fillId="14" borderId="51" xfId="0" applyNumberFormat="1" applyFont="1" applyFill="1" applyBorder="1" applyAlignment="1" applyProtection="1">
      <alignment horizontal="center" vertical="center" wrapText="1"/>
    </xf>
    <xf numFmtId="167" fontId="17" fillId="14" borderId="90" xfId="0" applyNumberFormat="1" applyFont="1" applyFill="1" applyBorder="1" applyAlignment="1" applyProtection="1">
      <alignment horizontal="center" vertical="center" wrapText="1"/>
    </xf>
    <xf numFmtId="167" fontId="17" fillId="14" borderId="124" xfId="0" applyNumberFormat="1" applyFont="1" applyFill="1" applyBorder="1" applyAlignment="1" applyProtection="1">
      <alignment horizontal="center" vertical="center" wrapText="1"/>
    </xf>
    <xf numFmtId="0" fontId="14" fillId="0" borderId="15" xfId="0" applyFont="1" applyBorder="1" applyAlignment="1" applyProtection="1">
      <alignment horizontal="right" vertical="center" wrapText="1"/>
    </xf>
    <xf numFmtId="0" fontId="14" fillId="14" borderId="15" xfId="0" applyFont="1" applyFill="1" applyBorder="1" applyAlignment="1" applyProtection="1">
      <alignment horizontal="right" vertical="center" wrapText="1"/>
    </xf>
    <xf numFmtId="167" fontId="10" fillId="14" borderId="6" xfId="0" applyNumberFormat="1" applyFont="1" applyFill="1" applyBorder="1" applyAlignment="1" applyProtection="1">
      <alignment horizontal="right" vertical="center" wrapText="1"/>
    </xf>
    <xf numFmtId="167" fontId="10" fillId="14" borderId="7" xfId="0" applyNumberFormat="1" applyFont="1" applyFill="1" applyBorder="1" applyAlignment="1" applyProtection="1">
      <alignment horizontal="right" vertical="center" wrapText="1"/>
    </xf>
    <xf numFmtId="167" fontId="10" fillId="14" borderId="100" xfId="0" applyNumberFormat="1" applyFont="1" applyFill="1" applyBorder="1" applyAlignment="1" applyProtection="1">
      <alignment horizontal="right" vertical="center" wrapText="1"/>
    </xf>
    <xf numFmtId="167" fontId="14" fillId="3" borderId="96" xfId="0" applyNumberFormat="1" applyFont="1" applyFill="1" applyBorder="1" applyAlignment="1" applyProtection="1">
      <alignment vertical="center" wrapText="1"/>
    </xf>
    <xf numFmtId="167" fontId="14" fillId="3" borderId="97" xfId="0" applyNumberFormat="1" applyFont="1" applyFill="1" applyBorder="1" applyAlignment="1" applyProtection="1">
      <alignment vertical="center" wrapText="1"/>
    </xf>
    <xf numFmtId="167" fontId="14" fillId="14" borderId="118" xfId="0" applyNumberFormat="1" applyFont="1" applyFill="1" applyBorder="1" applyAlignment="1" applyProtection="1">
      <alignment horizontal="right" vertical="center" wrapText="1"/>
    </xf>
    <xf numFmtId="0" fontId="17" fillId="14" borderId="27" xfId="0" applyFont="1" applyFill="1" applyBorder="1" applyAlignment="1" applyProtection="1">
      <alignment horizontal="center" vertical="center" wrapText="1"/>
    </xf>
    <xf numFmtId="49" fontId="17" fillId="14" borderId="11" xfId="0" applyNumberFormat="1" applyFont="1" applyFill="1" applyBorder="1" applyAlignment="1" applyProtection="1">
      <alignment horizontal="center" vertical="center" wrapText="1"/>
    </xf>
    <xf numFmtId="167" fontId="17" fillId="14" borderId="75" xfId="0" applyNumberFormat="1" applyFont="1" applyFill="1" applyBorder="1" applyAlignment="1" applyProtection="1">
      <alignment horizontal="center" vertical="center" wrapText="1"/>
    </xf>
    <xf numFmtId="167" fontId="17" fillId="14" borderId="122" xfId="0" applyNumberFormat="1" applyFont="1" applyFill="1" applyBorder="1" applyAlignment="1" applyProtection="1">
      <alignment horizontal="center" vertical="center" wrapText="1"/>
    </xf>
    <xf numFmtId="167" fontId="17" fillId="14" borderId="148" xfId="0" applyNumberFormat="1" applyFont="1" applyFill="1" applyBorder="1" applyAlignment="1" applyProtection="1">
      <alignment horizontal="center" vertical="center" wrapText="1"/>
    </xf>
    <xf numFmtId="167" fontId="17" fillId="14" borderId="83" xfId="0" applyNumberFormat="1" applyFont="1" applyFill="1" applyBorder="1" applyAlignment="1" applyProtection="1">
      <alignment horizontal="center" vertical="center" wrapText="1"/>
    </xf>
    <xf numFmtId="167" fontId="17" fillId="14" borderId="127" xfId="0" applyNumberFormat="1" applyFont="1" applyFill="1" applyBorder="1" applyAlignment="1" applyProtection="1">
      <alignment horizontal="center" vertical="center" wrapText="1"/>
    </xf>
    <xf numFmtId="167" fontId="17" fillId="14" borderId="128" xfId="0" applyNumberFormat="1" applyFont="1" applyFill="1" applyBorder="1" applyAlignment="1" applyProtection="1">
      <alignment horizontal="center" vertical="center" wrapText="1"/>
    </xf>
    <xf numFmtId="167" fontId="17" fillId="14" borderId="96" xfId="0" applyNumberFormat="1" applyFont="1" applyFill="1" applyBorder="1" applyAlignment="1" applyProtection="1">
      <alignment horizontal="center" vertical="center" wrapText="1"/>
    </xf>
    <xf numFmtId="167" fontId="17" fillId="14" borderId="125" xfId="0" applyNumberFormat="1" applyFont="1" applyFill="1" applyBorder="1" applyAlignment="1" applyProtection="1">
      <alignment horizontal="center" vertical="center" wrapText="1"/>
    </xf>
    <xf numFmtId="167" fontId="17" fillId="14" borderId="126" xfId="0" applyNumberFormat="1" applyFont="1" applyFill="1" applyBorder="1" applyAlignment="1" applyProtection="1">
      <alignment horizontal="center" vertical="center" wrapText="1"/>
    </xf>
    <xf numFmtId="0" fontId="14" fillId="0" borderId="92" xfId="0" applyFont="1" applyBorder="1" applyAlignment="1" applyProtection="1">
      <alignment horizontal="right" vertical="center" wrapText="1"/>
    </xf>
    <xf numFmtId="0" fontId="14" fillId="14" borderId="13" xfId="0" applyFont="1" applyFill="1" applyBorder="1" applyAlignment="1" applyProtection="1">
      <alignment horizontal="right" vertical="center" wrapText="1"/>
    </xf>
    <xf numFmtId="167" fontId="10" fillId="14" borderId="25" xfId="0" applyNumberFormat="1" applyFont="1" applyFill="1" applyBorder="1" applyAlignment="1" applyProtection="1">
      <alignment horizontal="right" vertical="center" wrapText="1"/>
    </xf>
    <xf numFmtId="167" fontId="10" fillId="14" borderId="41" xfId="0" applyNumberFormat="1" applyFont="1" applyFill="1" applyBorder="1" applyAlignment="1" applyProtection="1">
      <alignment horizontal="right" vertical="center" wrapText="1"/>
    </xf>
    <xf numFmtId="0" fontId="10" fillId="3" borderId="0" xfId="0" applyFont="1" applyFill="1" applyAlignment="1" applyProtection="1">
      <alignment horizontal="center" vertical="center" wrapText="1"/>
    </xf>
    <xf numFmtId="167" fontId="10" fillId="0" borderId="0" xfId="0" applyNumberFormat="1" applyFont="1" applyAlignment="1" applyProtection="1">
      <alignment wrapText="1"/>
    </xf>
    <xf numFmtId="0" fontId="10" fillId="14" borderId="45" xfId="0" applyFont="1" applyFill="1" applyBorder="1" applyAlignment="1" applyProtection="1">
      <alignment wrapText="1"/>
    </xf>
    <xf numFmtId="0" fontId="10" fillId="7" borderId="151" xfId="0" applyFont="1" applyFill="1" applyBorder="1" applyAlignment="1" applyProtection="1">
      <alignment horizontal="center" vertical="center" wrapText="1"/>
    </xf>
    <xf numFmtId="0" fontId="30" fillId="7" borderId="152" xfId="0" applyFont="1" applyFill="1" applyBorder="1" applyAlignment="1" applyProtection="1">
      <alignment horizontal="center" vertical="center" wrapText="1"/>
    </xf>
    <xf numFmtId="0" fontId="17" fillId="4" borderId="153" xfId="0" applyFont="1" applyFill="1" applyBorder="1" applyAlignment="1" applyProtection="1">
      <alignment horizontal="center" vertical="center" wrapText="1"/>
    </xf>
    <xf numFmtId="0" fontId="14" fillId="0" borderId="154" xfId="0" applyFont="1" applyBorder="1" applyAlignment="1" applyProtection="1">
      <alignment horizontal="center" vertical="center" wrapText="1"/>
      <protection locked="0"/>
    </xf>
    <xf numFmtId="0" fontId="14" fillId="0" borderId="152" xfId="0" applyFont="1" applyBorder="1" applyAlignment="1" applyProtection="1">
      <alignment horizontal="center" vertical="center" wrapText="1"/>
      <protection locked="0"/>
    </xf>
    <xf numFmtId="0" fontId="14" fillId="3" borderId="152" xfId="0" applyFont="1" applyFill="1" applyBorder="1" applyAlignment="1" applyProtection="1">
      <alignment vertical="center" wrapText="1"/>
      <protection locked="0"/>
    </xf>
    <xf numFmtId="0" fontId="14" fillId="3" borderId="153" xfId="0" applyFont="1" applyFill="1" applyBorder="1" applyAlignment="1" applyProtection="1">
      <alignment vertical="center" wrapText="1"/>
      <protection locked="0"/>
    </xf>
    <xf numFmtId="167" fontId="10" fillId="14" borderId="4" xfId="0" applyNumberFormat="1" applyFont="1" applyFill="1" applyBorder="1" applyAlignment="1">
      <alignment horizontal="center" vertical="center" wrapText="1"/>
    </xf>
    <xf numFmtId="167" fontId="10" fillId="14" borderId="6" xfId="0" applyNumberFormat="1" applyFont="1" applyFill="1" applyBorder="1" applyAlignment="1">
      <alignment horizontal="center" vertical="center" wrapText="1"/>
    </xf>
    <xf numFmtId="167" fontId="10" fillId="14" borderId="25" xfId="0" applyNumberFormat="1" applyFont="1" applyFill="1" applyBorder="1" applyAlignment="1">
      <alignment horizontal="center" vertical="center" wrapText="1"/>
    </xf>
    <xf numFmtId="0" fontId="14" fillId="0" borderId="0" xfId="0" applyFont="1" applyAlignment="1" applyProtection="1">
      <alignment vertical="center"/>
    </xf>
    <xf numFmtId="0" fontId="10" fillId="0" borderId="0" xfId="0" applyFont="1" applyAlignment="1" applyProtection="1">
      <alignment vertical="center"/>
    </xf>
    <xf numFmtId="0" fontId="14" fillId="3" borderId="0" xfId="0" applyFont="1" applyFill="1" applyAlignment="1" applyProtection="1">
      <alignment vertical="center"/>
    </xf>
    <xf numFmtId="0" fontId="10" fillId="7" borderId="4" xfId="2" applyFont="1" applyFill="1" applyBorder="1" applyAlignment="1" applyProtection="1">
      <alignment horizontal="center" vertical="center" wrapText="1"/>
    </xf>
    <xf numFmtId="0" fontId="10" fillId="7" borderId="0" xfId="0" applyFont="1" applyFill="1" applyAlignment="1" applyProtection="1">
      <alignment horizontal="center" vertical="center" wrapText="1"/>
    </xf>
    <xf numFmtId="0" fontId="10" fillId="10" borderId="4" xfId="2"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xf>
    <xf numFmtId="0" fontId="10" fillId="3" borderId="0" xfId="2" applyFont="1" applyFill="1" applyAlignment="1" applyProtection="1">
      <alignment horizontal="center" vertical="center" wrapText="1"/>
    </xf>
    <xf numFmtId="0" fontId="30" fillId="7" borderId="2" xfId="2" applyFont="1" applyFill="1" applyBorder="1" applyAlignment="1" applyProtection="1">
      <alignment horizontal="center" vertical="center" wrapText="1"/>
    </xf>
    <xf numFmtId="0" fontId="63" fillId="7" borderId="2" xfId="2" applyFont="1" applyFill="1" applyBorder="1" applyAlignment="1" applyProtection="1">
      <alignment horizontal="center" vertical="center" wrapText="1"/>
    </xf>
    <xf numFmtId="0" fontId="30" fillId="10" borderId="48" xfId="0" applyFont="1" applyFill="1" applyBorder="1" applyAlignment="1" applyProtection="1">
      <alignment horizontal="center" vertical="center" wrapText="1"/>
    </xf>
    <xf numFmtId="0" fontId="17" fillId="3" borderId="0" xfId="2" applyFont="1" applyFill="1" applyAlignment="1" applyProtection="1">
      <alignment horizontal="center" vertical="center" wrapText="1"/>
    </xf>
    <xf numFmtId="1" fontId="17" fillId="4" borderId="25" xfId="0" applyNumberFormat="1" applyFont="1" applyFill="1" applyBorder="1" applyAlignment="1" applyProtection="1">
      <alignment horizontal="center" vertical="center"/>
    </xf>
    <xf numFmtId="167" fontId="17" fillId="4" borderId="25" xfId="0" quotePrefix="1" applyNumberFormat="1" applyFont="1" applyFill="1" applyBorder="1" applyAlignment="1" applyProtection="1">
      <alignment vertical="center"/>
    </xf>
    <xf numFmtId="1" fontId="17" fillId="4" borderId="25" xfId="0" quotePrefix="1" applyNumberFormat="1" applyFont="1" applyFill="1" applyBorder="1" applyAlignment="1" applyProtection="1">
      <alignment horizontal="center" vertical="center"/>
    </xf>
    <xf numFmtId="167" fontId="18" fillId="4" borderId="25" xfId="0" quotePrefix="1" applyNumberFormat="1" applyFont="1" applyFill="1" applyBorder="1" applyAlignment="1" applyProtection="1">
      <alignment vertical="center"/>
    </xf>
    <xf numFmtId="0" fontId="17" fillId="4" borderId="27"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167" fontId="17" fillId="4" borderId="25" xfId="0" applyNumberFormat="1" applyFont="1" applyFill="1" applyBorder="1" applyAlignment="1" applyProtection="1">
      <alignment vertical="center"/>
    </xf>
    <xf numFmtId="167" fontId="18" fillId="4" borderId="25" xfId="0" applyNumberFormat="1" applyFont="1" applyFill="1" applyBorder="1" applyAlignment="1" applyProtection="1">
      <alignment vertical="center"/>
    </xf>
    <xf numFmtId="0" fontId="17" fillId="4" borderId="25" xfId="0" applyFont="1" applyFill="1" applyBorder="1" applyAlignment="1" applyProtection="1">
      <alignment vertical="center"/>
    </xf>
    <xf numFmtId="2" fontId="17" fillId="4" borderId="25" xfId="0" quotePrefix="1" applyNumberFormat="1" applyFont="1" applyFill="1" applyBorder="1" applyAlignment="1" applyProtection="1">
      <alignment horizontal="center" vertical="center" wrapText="1"/>
    </xf>
    <xf numFmtId="49" fontId="17" fillId="3" borderId="0" xfId="0" applyNumberFormat="1" applyFont="1" applyFill="1" applyAlignment="1" applyProtection="1">
      <alignment horizontal="center" vertical="center" wrapText="1"/>
    </xf>
    <xf numFmtId="167" fontId="14" fillId="14" borderId="4" xfId="0" applyNumberFormat="1" applyFont="1" applyFill="1" applyBorder="1" applyAlignment="1" applyProtection="1">
      <alignment vertical="center" wrapText="1"/>
    </xf>
    <xf numFmtId="1" fontId="14" fillId="14" borderId="4" xfId="0" applyNumberFormat="1" applyFont="1" applyFill="1" applyBorder="1" applyAlignment="1" applyProtection="1">
      <alignment horizontal="center" vertical="center" wrapText="1"/>
    </xf>
    <xf numFmtId="0" fontId="14" fillId="0" borderId="4" xfId="0" applyFont="1" applyBorder="1" applyAlignment="1" applyProtection="1">
      <alignment horizontal="right" vertical="center" wrapText="1"/>
    </xf>
    <xf numFmtId="0" fontId="14" fillId="0" borderId="3" xfId="0" applyFont="1" applyBorder="1" applyAlignment="1" applyProtection="1">
      <alignment vertical="center" wrapText="1"/>
    </xf>
    <xf numFmtId="2" fontId="14" fillId="14" borderId="3" xfId="0" quotePrefix="1" applyNumberFormat="1" applyFont="1" applyFill="1" applyBorder="1" applyAlignment="1" applyProtection="1">
      <alignment horizontal="center" vertical="center" wrapText="1"/>
    </xf>
    <xf numFmtId="167" fontId="14" fillId="14" borderId="6" xfId="0" applyNumberFormat="1" applyFont="1" applyFill="1" applyBorder="1" applyAlignment="1" applyProtection="1">
      <alignment vertical="center" wrapText="1"/>
    </xf>
    <xf numFmtId="1" fontId="14" fillId="14" borderId="6" xfId="0" applyNumberFormat="1" applyFont="1" applyFill="1" applyBorder="1" applyAlignment="1" applyProtection="1">
      <alignment horizontal="center" vertical="center" wrapText="1"/>
    </xf>
    <xf numFmtId="0" fontId="14" fillId="0" borderId="6" xfId="0" applyFont="1" applyBorder="1" applyAlignment="1" applyProtection="1">
      <alignment horizontal="right" vertical="center" wrapText="1"/>
    </xf>
    <xf numFmtId="0" fontId="14" fillId="0" borderId="6" xfId="0" applyFont="1" applyBorder="1" applyAlignment="1" applyProtection="1">
      <alignment vertical="center" wrapText="1"/>
    </xf>
    <xf numFmtId="2" fontId="14" fillId="14" borderId="6" xfId="0" quotePrefix="1" applyNumberFormat="1" applyFont="1" applyFill="1" applyBorder="1" applyAlignment="1" applyProtection="1">
      <alignment horizontal="center" vertical="center" wrapText="1"/>
    </xf>
    <xf numFmtId="167" fontId="14" fillId="14" borderId="25" xfId="0" applyNumberFormat="1" applyFont="1" applyFill="1" applyBorder="1" applyAlignment="1" applyProtection="1">
      <alignment vertical="center" wrapText="1"/>
    </xf>
    <xf numFmtId="1" fontId="14" fillId="14" borderId="25" xfId="0" applyNumberFormat="1" applyFont="1" applyFill="1" applyBorder="1" applyAlignment="1" applyProtection="1">
      <alignment horizontal="center" vertical="center" wrapText="1"/>
    </xf>
    <xf numFmtId="0" fontId="14" fillId="0" borderId="25" xfId="0" applyFont="1" applyBorder="1" applyAlignment="1" applyProtection="1">
      <alignment horizontal="right" vertical="center" wrapText="1"/>
    </xf>
    <xf numFmtId="0" fontId="14" fillId="0" borderId="25" xfId="0" applyFont="1" applyBorder="1" applyAlignment="1" applyProtection="1">
      <alignment vertical="center" wrapText="1"/>
    </xf>
    <xf numFmtId="2" fontId="14" fillId="14" borderId="25" xfId="0" quotePrefix="1" applyNumberFormat="1" applyFont="1" applyFill="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0" fillId="3" borderId="0" xfId="0" applyFont="1" applyFill="1" applyAlignment="1" applyProtection="1">
      <alignment vertical="center"/>
    </xf>
    <xf numFmtId="0" fontId="10" fillId="14" borderId="52" xfId="0" applyFont="1" applyFill="1" applyBorder="1" applyAlignment="1" applyProtection="1">
      <alignment vertical="center"/>
    </xf>
    <xf numFmtId="0" fontId="10" fillId="14" borderId="20" xfId="0" applyFont="1" applyFill="1" applyBorder="1" applyAlignment="1" applyProtection="1">
      <alignment vertical="center" wrapText="1"/>
    </xf>
    <xf numFmtId="44" fontId="10" fillId="3" borderId="0" xfId="0" applyNumberFormat="1" applyFont="1" applyFill="1" applyAlignment="1" applyProtection="1">
      <alignment vertical="center"/>
    </xf>
    <xf numFmtId="1" fontId="14" fillId="14" borderId="52" xfId="0" applyNumberFormat="1" applyFont="1" applyFill="1" applyBorder="1" applyAlignment="1" applyProtection="1">
      <alignment vertical="center"/>
    </xf>
    <xf numFmtId="167" fontId="10" fillId="14" borderId="20" xfId="0" applyNumberFormat="1" applyFont="1" applyFill="1" applyBorder="1" applyAlignment="1" applyProtection="1">
      <alignment vertical="center" wrapText="1"/>
    </xf>
    <xf numFmtId="167" fontId="10" fillId="14" borderId="62" xfId="0" applyNumberFormat="1" applyFont="1" applyFill="1" applyBorder="1" applyAlignment="1" applyProtection="1">
      <alignment vertical="center"/>
    </xf>
    <xf numFmtId="167" fontId="10" fillId="14" borderId="63" xfId="0" applyNumberFormat="1" applyFont="1" applyFill="1" applyBorder="1" applyAlignment="1" applyProtection="1">
      <alignment vertical="center"/>
    </xf>
    <xf numFmtId="0" fontId="10" fillId="14" borderId="63" xfId="0" applyFont="1" applyFill="1" applyBorder="1" applyAlignment="1" applyProtection="1">
      <alignment vertical="center"/>
    </xf>
    <xf numFmtId="0" fontId="10" fillId="0" borderId="28" xfId="0" applyFont="1" applyBorder="1" applyAlignment="1" applyProtection="1">
      <alignment vertical="center"/>
    </xf>
    <xf numFmtId="0" fontId="10" fillId="14" borderId="45" xfId="0" applyFont="1" applyFill="1" applyBorder="1" applyAlignment="1" applyProtection="1">
      <alignment vertical="center"/>
    </xf>
    <xf numFmtId="0" fontId="14" fillId="0" borderId="0" xfId="0" applyFont="1" applyAlignment="1" applyProtection="1">
      <alignment horizontal="center" vertical="center" wrapText="1"/>
    </xf>
    <xf numFmtId="0" fontId="10" fillId="7" borderId="33"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4" fillId="3" borderId="7" xfId="0" applyFont="1" applyFill="1" applyBorder="1" applyAlignment="1" applyProtection="1">
      <alignment wrapText="1"/>
      <protection locked="0"/>
    </xf>
    <xf numFmtId="0" fontId="14" fillId="3" borderId="41" xfId="0" applyFont="1" applyFill="1" applyBorder="1" applyAlignment="1" applyProtection="1">
      <alignment wrapText="1"/>
      <protection locked="0"/>
    </xf>
    <xf numFmtId="0" fontId="43" fillId="0" borderId="0" xfId="0" applyFont="1" applyAlignment="1" applyProtection="1">
      <alignment horizontal="left" vertical="center" wrapText="1"/>
    </xf>
    <xf numFmtId="0" fontId="23" fillId="3" borderId="0" xfId="2" applyFont="1" applyFill="1" applyAlignment="1" applyProtection="1">
      <alignment vertical="center"/>
    </xf>
    <xf numFmtId="0" fontId="24" fillId="3" borderId="0" xfId="0" applyFont="1" applyFill="1" applyProtection="1"/>
    <xf numFmtId="0" fontId="10" fillId="7" borderId="53" xfId="0" applyFont="1" applyFill="1" applyBorder="1" applyAlignment="1" applyProtection="1">
      <alignment horizontal="center" vertical="center" wrapText="1"/>
    </xf>
    <xf numFmtId="0" fontId="23" fillId="7" borderId="12" xfId="2" applyFont="1" applyFill="1" applyBorder="1" applyAlignment="1" applyProtection="1">
      <alignment horizontal="center" vertical="center" wrapText="1"/>
    </xf>
    <xf numFmtId="49" fontId="30" fillId="7" borderId="6" xfId="2" applyNumberFormat="1" applyFont="1" applyFill="1" applyBorder="1" applyAlignment="1" applyProtection="1">
      <alignment horizontal="center" vertical="center" wrapText="1"/>
    </xf>
    <xf numFmtId="49" fontId="17" fillId="4" borderId="61" xfId="2" applyNumberFormat="1" applyFont="1" applyFill="1" applyBorder="1" applyAlignment="1" applyProtection="1">
      <alignment horizontal="center" vertical="center" wrapText="1"/>
    </xf>
    <xf numFmtId="9" fontId="17" fillId="4" borderId="61" xfId="2" applyNumberFormat="1" applyFont="1" applyFill="1" applyBorder="1" applyAlignment="1" applyProtection="1">
      <alignment horizontal="center" vertical="center" wrapText="1"/>
    </xf>
    <xf numFmtId="49" fontId="17" fillId="4" borderId="58" xfId="2" applyNumberFormat="1" applyFont="1" applyFill="1" applyBorder="1" applyAlignment="1" applyProtection="1">
      <alignment horizontal="center" vertical="center" wrapText="1"/>
    </xf>
    <xf numFmtId="0" fontId="17" fillId="4" borderId="27" xfId="2" applyFont="1" applyFill="1" applyBorder="1" applyAlignment="1" applyProtection="1">
      <alignment horizontal="center" vertical="center" wrapText="1"/>
    </xf>
    <xf numFmtId="1" fontId="17" fillId="4" borderId="25" xfId="2" applyNumberFormat="1" applyFont="1" applyFill="1" applyBorder="1" applyAlignment="1" applyProtection="1">
      <alignment horizontal="center" vertical="center" wrapText="1"/>
    </xf>
    <xf numFmtId="167" fontId="17" fillId="4" borderId="2" xfId="2" applyNumberFormat="1" applyFont="1" applyFill="1" applyBorder="1" applyAlignment="1" applyProtection="1">
      <alignment horizontal="center" vertical="center" wrapText="1"/>
    </xf>
    <xf numFmtId="167" fontId="39" fillId="4" borderId="25" xfId="0" applyNumberFormat="1" applyFont="1" applyFill="1" applyBorder="1" applyAlignment="1" applyProtection="1">
      <alignment horizontal="right" vertical="center" wrapText="1"/>
    </xf>
    <xf numFmtId="0" fontId="9" fillId="4" borderId="25" xfId="0" applyFont="1" applyFill="1" applyBorder="1" applyAlignment="1" applyProtection="1">
      <alignment horizontal="center" vertical="center" wrapText="1"/>
    </xf>
    <xf numFmtId="0" fontId="9" fillId="4" borderId="25" xfId="0" quotePrefix="1" applyFont="1" applyFill="1" applyBorder="1" applyAlignment="1" applyProtection="1">
      <alignment horizontal="center" vertical="center" wrapText="1"/>
    </xf>
    <xf numFmtId="167" fontId="39" fillId="4" borderId="41" xfId="0" applyNumberFormat="1" applyFont="1" applyFill="1" applyBorder="1" applyAlignment="1" applyProtection="1">
      <alignment horizontal="right" vertical="center" wrapText="1"/>
    </xf>
    <xf numFmtId="49" fontId="0" fillId="0" borderId="0" xfId="0" applyNumberFormat="1" applyProtection="1"/>
    <xf numFmtId="0" fontId="0" fillId="14" borderId="9" xfId="0" applyFill="1" applyBorder="1" applyAlignment="1" applyProtection="1">
      <alignment horizontal="center" vertical="center" wrapText="1"/>
    </xf>
    <xf numFmtId="0" fontId="0" fillId="14" borderId="4" xfId="0" applyFill="1" applyBorder="1" applyAlignment="1" applyProtection="1">
      <alignment horizontal="center" vertical="center" wrapText="1"/>
    </xf>
    <xf numFmtId="1" fontId="0" fillId="14" borderId="4" xfId="0" applyNumberFormat="1" applyFill="1" applyBorder="1" applyAlignment="1" applyProtection="1">
      <alignment horizontal="center" vertical="center" wrapText="1"/>
    </xf>
    <xf numFmtId="167" fontId="0" fillId="14" borderId="4" xfId="0" applyNumberFormat="1" applyFill="1" applyBorder="1" applyAlignment="1" applyProtection="1">
      <alignment horizontal="center" vertical="center" wrapText="1"/>
    </xf>
    <xf numFmtId="167" fontId="17" fillId="14" borderId="4" xfId="2"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14" borderId="10" xfId="0" applyFill="1" applyBorder="1" applyAlignment="1" applyProtection="1">
      <alignment horizontal="center" vertical="center" wrapText="1"/>
    </xf>
    <xf numFmtId="0" fontId="0" fillId="14" borderId="6" xfId="0" applyFill="1" applyBorder="1" applyAlignment="1" applyProtection="1">
      <alignment horizontal="center" vertical="center" wrapText="1"/>
    </xf>
    <xf numFmtId="1" fontId="0" fillId="14" borderId="6" xfId="0" applyNumberFormat="1" applyFill="1" applyBorder="1" applyAlignment="1" applyProtection="1">
      <alignment horizontal="center" vertical="center" wrapText="1"/>
    </xf>
    <xf numFmtId="167" fontId="0" fillId="14" borderId="6" xfId="0" applyNumberFormat="1" applyFill="1" applyBorder="1" applyAlignment="1" applyProtection="1">
      <alignment horizontal="center" vertical="center" wrapText="1"/>
    </xf>
    <xf numFmtId="167" fontId="17" fillId="14" borderId="6" xfId="2" applyNumberFormat="1" applyFont="1" applyFill="1" applyBorder="1" applyAlignment="1" applyProtection="1">
      <alignment horizontal="center" vertical="center" wrapText="1"/>
    </xf>
    <xf numFmtId="0" fontId="9" fillId="0" borderId="6" xfId="0" applyFont="1" applyBorder="1" applyAlignment="1" applyProtection="1">
      <alignment horizontal="center" vertical="center" wrapText="1"/>
    </xf>
    <xf numFmtId="0" fontId="0" fillId="14" borderId="27" xfId="0" applyFill="1" applyBorder="1" applyAlignment="1" applyProtection="1">
      <alignment horizontal="center" vertical="center" wrapText="1"/>
    </xf>
    <xf numFmtId="0" fontId="0" fillId="14" borderId="25" xfId="0" applyFill="1" applyBorder="1" applyAlignment="1" applyProtection="1">
      <alignment horizontal="center" vertical="center" wrapText="1"/>
    </xf>
    <xf numFmtId="1" fontId="0" fillId="14" borderId="25" xfId="0" applyNumberFormat="1" applyFill="1" applyBorder="1" applyAlignment="1" applyProtection="1">
      <alignment horizontal="center" vertical="center" wrapText="1"/>
    </xf>
    <xf numFmtId="167" fontId="0" fillId="14" borderId="25" xfId="0" applyNumberFormat="1" applyFill="1" applyBorder="1" applyAlignment="1" applyProtection="1">
      <alignment horizontal="center" vertical="center" wrapText="1"/>
    </xf>
    <xf numFmtId="167" fontId="17" fillId="14" borderId="25" xfId="2" applyNumberFormat="1" applyFont="1" applyFill="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14" fillId="14" borderId="25" xfId="0" quotePrefix="1" applyFont="1" applyFill="1" applyBorder="1" applyAlignment="1" applyProtection="1">
      <alignment horizontal="center" vertical="center" wrapText="1"/>
    </xf>
    <xf numFmtId="0" fontId="7" fillId="14" borderId="3" xfId="0" applyFont="1" applyFill="1" applyBorder="1" applyProtection="1"/>
    <xf numFmtId="0" fontId="7" fillId="0" borderId="22" xfId="0" applyFont="1" applyBorder="1" applyProtection="1"/>
    <xf numFmtId="167" fontId="7" fillId="0" borderId="22" xfId="0" applyNumberFormat="1" applyFont="1" applyBorder="1" applyProtection="1"/>
    <xf numFmtId="167" fontId="7" fillId="14" borderId="3" xfId="0" applyNumberFormat="1" applyFont="1" applyFill="1" applyBorder="1" applyProtection="1"/>
    <xf numFmtId="0" fontId="10" fillId="14" borderId="3" xfId="0" applyFont="1" applyFill="1" applyBorder="1" applyProtection="1"/>
    <xf numFmtId="0" fontId="8" fillId="0" borderId="16" xfId="0" applyFont="1" applyBorder="1" applyAlignment="1" applyProtection="1">
      <alignment vertical="center"/>
    </xf>
    <xf numFmtId="0" fontId="43" fillId="0" borderId="16" xfId="0" applyFont="1" applyBorder="1" applyAlignment="1" applyProtection="1">
      <alignment vertical="center" wrapText="1"/>
    </xf>
    <xf numFmtId="0" fontId="10" fillId="7" borderId="34" xfId="0" applyFont="1" applyFill="1" applyBorder="1" applyAlignment="1" applyProtection="1">
      <alignment horizontal="center" vertical="center" wrapText="1"/>
    </xf>
    <xf numFmtId="167" fontId="14" fillId="4" borderId="68" xfId="0" applyNumberFormat="1" applyFont="1" applyFill="1" applyBorder="1" applyAlignment="1" applyProtection="1">
      <alignment horizontal="right" vertical="center" wrapText="1"/>
    </xf>
    <xf numFmtId="167" fontId="17" fillId="4" borderId="68" xfId="2" applyNumberFormat="1" applyFont="1" applyFill="1" applyBorder="1" applyAlignment="1" applyProtection="1">
      <alignment horizontal="center" vertical="center" wrapText="1"/>
    </xf>
    <xf numFmtId="0" fontId="9" fillId="4" borderId="2" xfId="0" quotePrefix="1" applyFont="1" applyFill="1" applyBorder="1" applyAlignment="1" applyProtection="1">
      <alignment horizontal="center" vertical="center" wrapText="1"/>
    </xf>
    <xf numFmtId="167" fontId="0" fillId="14" borderId="4" xfId="0" applyNumberFormat="1" applyFill="1" applyBorder="1" applyAlignment="1" applyProtection="1">
      <alignment horizontal="right" vertical="center" wrapText="1"/>
    </xf>
    <xf numFmtId="0" fontId="9" fillId="14" borderId="32" xfId="0" quotePrefix="1" applyFont="1" applyFill="1" applyBorder="1" applyAlignment="1" applyProtection="1">
      <alignment horizontal="center" vertical="center" wrapText="1"/>
    </xf>
    <xf numFmtId="167" fontId="39" fillId="14" borderId="5" xfId="0" applyNumberFormat="1" applyFont="1" applyFill="1" applyBorder="1" applyAlignment="1" applyProtection="1">
      <alignment horizontal="right" vertical="center" wrapText="1"/>
    </xf>
    <xf numFmtId="0" fontId="14" fillId="2" borderId="145" xfId="0" applyFont="1" applyFill="1" applyBorder="1" applyAlignment="1" applyProtection="1">
      <alignment horizontal="center" vertical="center" wrapText="1"/>
    </xf>
    <xf numFmtId="167" fontId="0" fillId="14" borderId="6" xfId="0" applyNumberFormat="1" applyFill="1" applyBorder="1" applyAlignment="1" applyProtection="1">
      <alignment horizontal="right" vertical="center" wrapText="1"/>
    </xf>
    <xf numFmtId="0" fontId="9" fillId="14" borderId="6" xfId="0" quotePrefix="1" applyFont="1" applyFill="1" applyBorder="1" applyAlignment="1" applyProtection="1">
      <alignment horizontal="center" vertical="center" wrapText="1"/>
    </xf>
    <xf numFmtId="167" fontId="39" fillId="14" borderId="7" xfId="0" applyNumberFormat="1" applyFont="1" applyFill="1" applyBorder="1" applyAlignment="1" applyProtection="1">
      <alignment horizontal="right" vertical="center" wrapText="1"/>
    </xf>
    <xf numFmtId="0" fontId="14" fillId="2" borderId="29" xfId="0" applyFont="1" applyFill="1" applyBorder="1" applyAlignment="1" applyProtection="1">
      <alignment horizontal="center" vertical="center" wrapText="1"/>
    </xf>
    <xf numFmtId="167" fontId="0" fillId="14" borderId="25" xfId="0" applyNumberFormat="1" applyFill="1" applyBorder="1" applyAlignment="1" applyProtection="1">
      <alignment horizontal="right" vertical="center" wrapText="1"/>
    </xf>
    <xf numFmtId="0" fontId="9" fillId="14" borderId="25" xfId="0" quotePrefix="1" applyFont="1" applyFill="1" applyBorder="1" applyAlignment="1" applyProtection="1">
      <alignment horizontal="center" vertical="center" wrapText="1"/>
    </xf>
    <xf numFmtId="167" fontId="39" fillId="14" borderId="41" xfId="0" applyNumberFormat="1" applyFont="1" applyFill="1" applyBorder="1" applyAlignment="1" applyProtection="1">
      <alignment horizontal="right" vertical="center" wrapText="1"/>
    </xf>
    <xf numFmtId="0" fontId="10" fillId="14" borderId="45" xfId="0" applyFont="1" applyFill="1" applyBorder="1" applyProtection="1"/>
    <xf numFmtId="167" fontId="10" fillId="14" borderId="47" xfId="0" applyNumberFormat="1" applyFont="1" applyFill="1" applyBorder="1" applyProtection="1"/>
    <xf numFmtId="167" fontId="0" fillId="3" borderId="69" xfId="1" applyNumberFormat="1" applyFont="1" applyFill="1" applyBorder="1" applyAlignment="1" applyProtection="1">
      <alignment horizontal="right" vertical="center"/>
    </xf>
    <xf numFmtId="167" fontId="0" fillId="3" borderId="65" xfId="1" applyNumberFormat="1" applyFont="1" applyFill="1" applyBorder="1" applyAlignment="1" applyProtection="1">
      <alignment horizontal="right" vertical="center"/>
    </xf>
    <xf numFmtId="0" fontId="8" fillId="16" borderId="29" xfId="0" applyFont="1" applyFill="1" applyBorder="1" applyProtection="1"/>
    <xf numFmtId="167" fontId="27" fillId="14" borderId="12" xfId="0" applyNumberFormat="1" applyFont="1" applyFill="1" applyBorder="1" applyAlignment="1" applyProtection="1">
      <alignment vertical="center" wrapText="1"/>
    </xf>
    <xf numFmtId="167" fontId="27" fillId="14" borderId="145" xfId="0" applyNumberFormat="1" applyFont="1" applyFill="1" applyBorder="1" applyAlignment="1" applyProtection="1">
      <alignment vertical="center" wrapText="1"/>
    </xf>
    <xf numFmtId="167" fontId="27" fillId="14" borderId="31" xfId="0" applyNumberFormat="1" applyFont="1" applyFill="1" applyBorder="1" applyAlignment="1" applyProtection="1">
      <alignment vertical="center" wrapText="1"/>
    </xf>
    <xf numFmtId="7" fontId="8" fillId="14" borderId="58" xfId="0" applyNumberFormat="1" applyFont="1" applyFill="1" applyBorder="1" applyAlignment="1" applyProtection="1">
      <alignment horizontal="right" vertical="center"/>
    </xf>
    <xf numFmtId="7" fontId="8" fillId="14" borderId="66" xfId="0" applyNumberFormat="1" applyFont="1" applyFill="1" applyBorder="1" applyAlignment="1" applyProtection="1">
      <alignment horizontal="right" vertical="center"/>
    </xf>
    <xf numFmtId="167" fontId="27" fillId="14" borderId="146" xfId="0" applyNumberFormat="1" applyFont="1" applyFill="1" applyBorder="1" applyAlignment="1" applyProtection="1">
      <alignment vertical="center" wrapText="1"/>
    </xf>
    <xf numFmtId="167" fontId="36" fillId="16" borderId="56" xfId="0" applyNumberFormat="1" applyFont="1" applyFill="1" applyBorder="1" applyAlignment="1" applyProtection="1">
      <alignment horizontal="right" vertical="center" wrapText="1"/>
    </xf>
    <xf numFmtId="7" fontId="36" fillId="16" borderId="28" xfId="0" applyNumberFormat="1" applyFont="1" applyFill="1" applyBorder="1" applyAlignment="1" applyProtection="1">
      <alignment horizontal="right" vertical="center" wrapText="1"/>
    </xf>
    <xf numFmtId="167" fontId="36" fillId="15" borderId="53" xfId="0" applyNumberFormat="1" applyFont="1" applyFill="1" applyBorder="1" applyAlignment="1" applyProtection="1">
      <alignment horizontal="right" vertical="center" wrapText="1"/>
    </xf>
    <xf numFmtId="167" fontId="36" fillId="15" borderId="28" xfId="0" applyNumberFormat="1" applyFont="1" applyFill="1" applyBorder="1" applyAlignment="1" applyProtection="1">
      <alignment horizontal="right" vertical="center" wrapText="1"/>
    </xf>
    <xf numFmtId="167" fontId="36" fillId="15" borderId="12" xfId="0" applyNumberFormat="1" applyFont="1" applyFill="1" applyBorder="1" applyAlignment="1" applyProtection="1">
      <alignment horizontal="right" vertical="center" wrapText="1"/>
    </xf>
    <xf numFmtId="167" fontId="36" fillId="15" borderId="31" xfId="0" applyNumberFormat="1" applyFont="1" applyFill="1" applyBorder="1" applyAlignment="1" applyProtection="1">
      <alignment horizontal="right" vertical="center" wrapText="1"/>
    </xf>
    <xf numFmtId="167" fontId="36" fillId="15" borderId="58" xfId="0" applyNumberFormat="1" applyFont="1" applyFill="1" applyBorder="1" applyAlignment="1" applyProtection="1">
      <alignment horizontal="right" vertical="center" wrapText="1"/>
    </xf>
    <xf numFmtId="167" fontId="36" fillId="15" borderId="29" xfId="0" applyNumberFormat="1" applyFont="1" applyFill="1" applyBorder="1" applyAlignment="1" applyProtection="1">
      <alignment horizontal="right" vertical="center" wrapText="1"/>
    </xf>
    <xf numFmtId="0" fontId="4" fillId="10" borderId="4"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4" fillId="10" borderId="25" xfId="0" applyFont="1" applyFill="1" applyBorder="1" applyAlignment="1" applyProtection="1">
      <alignment horizontal="center" vertical="center" wrapText="1"/>
    </xf>
    <xf numFmtId="10" fontId="0" fillId="14" borderId="32" xfId="0" applyNumberFormat="1" applyFill="1" applyBorder="1" applyAlignment="1" applyProtection="1">
      <alignment vertical="center"/>
    </xf>
    <xf numFmtId="7" fontId="0" fillId="14" borderId="32" xfId="0" applyNumberFormat="1" applyFill="1" applyBorder="1" applyAlignment="1" applyProtection="1">
      <alignment vertical="center"/>
    </xf>
    <xf numFmtId="10" fontId="0" fillId="14" borderId="6" xfId="0" applyNumberFormat="1" applyFill="1" applyBorder="1" applyAlignment="1" applyProtection="1">
      <alignment vertical="center"/>
    </xf>
    <xf numFmtId="167" fontId="0" fillId="3" borderId="12" xfId="1" applyNumberFormat="1" applyFont="1" applyFill="1" applyBorder="1" applyAlignment="1" applyProtection="1">
      <alignment horizontal="right" vertical="center"/>
    </xf>
    <xf numFmtId="10" fontId="0" fillId="14" borderId="68" xfId="0" applyNumberFormat="1" applyFill="1" applyBorder="1" applyAlignment="1" applyProtection="1">
      <alignment vertical="center"/>
    </xf>
    <xf numFmtId="7" fontId="0" fillId="14" borderId="68" xfId="0" quotePrefix="1" applyNumberFormat="1" applyFill="1" applyBorder="1" applyAlignment="1" applyProtection="1">
      <alignment horizontal="right" vertical="center"/>
    </xf>
    <xf numFmtId="7" fontId="0" fillId="14" borderId="55" xfId="0" quotePrefix="1" applyNumberFormat="1" applyFill="1" applyBorder="1" applyAlignment="1" applyProtection="1">
      <alignment horizontal="right" vertical="center"/>
    </xf>
    <xf numFmtId="0" fontId="5" fillId="10" borderId="3" xfId="0" applyFont="1" applyFill="1" applyBorder="1" applyAlignment="1" applyProtection="1">
      <alignment horizontal="center" vertical="center" wrapText="1"/>
    </xf>
    <xf numFmtId="0" fontId="5" fillId="10" borderId="39" xfId="0" applyFont="1" applyFill="1" applyBorder="1" applyAlignment="1" applyProtection="1">
      <alignment horizontal="center" vertical="center" wrapText="1"/>
    </xf>
    <xf numFmtId="0" fontId="5" fillId="10" borderId="53"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5" fillId="10" borderId="51" xfId="0" applyFont="1" applyFill="1" applyBorder="1" applyAlignment="1" applyProtection="1">
      <alignment horizontal="left" vertical="center" wrapText="1"/>
    </xf>
    <xf numFmtId="0" fontId="5" fillId="10" borderId="66" xfId="0" applyFont="1" applyFill="1" applyBorder="1" applyAlignment="1" applyProtection="1">
      <alignment horizontal="left" vertical="center" wrapText="1"/>
    </xf>
    <xf numFmtId="0" fontId="5" fillId="10" borderId="60" xfId="0"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0" fontId="22" fillId="5" borderId="55" xfId="0" applyFont="1" applyFill="1" applyBorder="1" applyAlignment="1" applyProtection="1">
      <alignment horizontal="center" vertical="center" wrapText="1"/>
    </xf>
    <xf numFmtId="0" fontId="22" fillId="5" borderId="56" xfId="0" applyFont="1" applyFill="1" applyBorder="1" applyAlignment="1" applyProtection="1">
      <alignment horizontal="center" vertical="center" wrapText="1"/>
    </xf>
    <xf numFmtId="0" fontId="22" fillId="5" borderId="59" xfId="0" applyFont="1" applyFill="1" applyBorder="1" applyAlignment="1" applyProtection="1">
      <alignment horizontal="center" vertical="center" wrapText="1"/>
    </xf>
    <xf numFmtId="0" fontId="0" fillId="0" borderId="0" xfId="0" applyAlignment="1" applyProtection="1">
      <alignment horizontal="center" vertical="center"/>
    </xf>
    <xf numFmtId="0" fontId="49" fillId="11" borderId="0" xfId="0" applyFont="1" applyFill="1" applyAlignment="1" applyProtection="1">
      <alignment horizontal="left" vertical="top" wrapText="1"/>
    </xf>
    <xf numFmtId="0" fontId="49" fillId="11" borderId="0" xfId="0" applyFont="1" applyFill="1" applyAlignment="1" applyProtection="1">
      <alignment horizontal="left" vertical="center" wrapText="1"/>
    </xf>
    <xf numFmtId="0" fontId="8" fillId="0" borderId="0" xfId="0" applyFont="1" applyAlignment="1" applyProtection="1">
      <alignment horizontal="left" vertical="center"/>
    </xf>
    <xf numFmtId="0" fontId="46" fillId="0" borderId="16"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17" xfId="0" applyFont="1" applyBorder="1" applyAlignment="1" applyProtection="1">
      <alignment horizontal="center" vertical="center"/>
    </xf>
    <xf numFmtId="0" fontId="22" fillId="9" borderId="16" xfId="0" applyFont="1" applyFill="1" applyBorder="1" applyAlignment="1" applyProtection="1">
      <alignment horizontal="center" vertical="center"/>
      <protection locked="0"/>
    </xf>
    <xf numFmtId="0" fontId="22" fillId="9" borderId="0" xfId="0" applyFont="1" applyFill="1" applyAlignment="1" applyProtection="1">
      <alignment horizontal="center" vertical="center"/>
      <protection locked="0"/>
    </xf>
    <xf numFmtId="0" fontId="22" fillId="9" borderId="17" xfId="0" applyFont="1" applyFill="1" applyBorder="1" applyAlignment="1" applyProtection="1">
      <alignment horizontal="center" vertical="center"/>
      <protection locked="0"/>
    </xf>
    <xf numFmtId="0" fontId="44" fillId="0" borderId="16" xfId="0" applyFont="1" applyBorder="1" applyAlignment="1" applyProtection="1">
      <alignment horizontal="center" vertical="center"/>
    </xf>
    <xf numFmtId="0" fontId="44" fillId="0" borderId="0" xfId="0" applyFont="1" applyAlignment="1" applyProtection="1">
      <alignment horizontal="center" vertical="center"/>
    </xf>
    <xf numFmtId="0" fontId="44" fillId="0" borderId="17" xfId="0" applyFont="1" applyBorder="1" applyAlignment="1" applyProtection="1">
      <alignment horizontal="center" vertical="center"/>
    </xf>
    <xf numFmtId="0" fontId="48" fillId="0" borderId="0" xfId="0" applyFont="1" applyAlignment="1" applyProtection="1">
      <alignment horizontal="center" vertical="center" wrapText="1"/>
    </xf>
    <xf numFmtId="0" fontId="47" fillId="11" borderId="0" xfId="0" applyFont="1" applyFill="1" applyAlignment="1" applyProtection="1">
      <alignment horizontal="left" vertical="center" wrapText="1"/>
    </xf>
    <xf numFmtId="0" fontId="47" fillId="11" borderId="0" xfId="0" applyFont="1" applyFill="1" applyAlignment="1" applyProtection="1">
      <alignment horizontal="left" vertical="center"/>
    </xf>
    <xf numFmtId="0" fontId="49" fillId="11" borderId="0" xfId="0" applyFont="1" applyFill="1" applyAlignment="1" applyProtection="1">
      <alignment horizontal="left" vertical="center"/>
    </xf>
    <xf numFmtId="0" fontId="41" fillId="0" borderId="16" xfId="0" applyFont="1" applyBorder="1" applyAlignment="1" applyProtection="1">
      <alignment horizontal="center" vertical="center"/>
    </xf>
    <xf numFmtId="0" fontId="41" fillId="0" borderId="0" xfId="0" applyFont="1" applyAlignment="1" applyProtection="1">
      <alignment horizontal="center" vertical="center"/>
    </xf>
    <xf numFmtId="0" fontId="41" fillId="0" borderId="17" xfId="0" applyFont="1" applyBorder="1" applyAlignment="1" applyProtection="1">
      <alignment horizontal="center" vertical="center"/>
    </xf>
    <xf numFmtId="0" fontId="47" fillId="0" borderId="0" xfId="0" applyFont="1" applyAlignment="1" applyProtection="1">
      <alignment horizontal="center" vertical="center"/>
    </xf>
    <xf numFmtId="0" fontId="49" fillId="11" borderId="0" xfId="0" applyFont="1" applyFill="1" applyAlignment="1" applyProtection="1">
      <alignment horizontal="left" vertical="top"/>
    </xf>
    <xf numFmtId="0" fontId="48" fillId="0" borderId="0" xfId="0" applyFont="1" applyAlignment="1" applyProtection="1">
      <alignment horizontal="left" vertical="center"/>
    </xf>
    <xf numFmtId="0" fontId="10" fillId="6" borderId="12"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xf>
    <xf numFmtId="0" fontId="22" fillId="6" borderId="44"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42" xfId="0" applyFont="1" applyFill="1" applyBorder="1" applyAlignment="1" applyProtection="1">
      <alignment horizontal="center" vertical="center" wrapText="1"/>
    </xf>
    <xf numFmtId="0" fontId="22" fillId="6" borderId="40" xfId="0" applyFont="1" applyFill="1" applyBorder="1" applyAlignment="1" applyProtection="1">
      <alignment horizontal="center" vertical="center" wrapText="1"/>
    </xf>
    <xf numFmtId="0" fontId="22" fillId="6" borderId="37" xfId="0" applyFont="1" applyFill="1" applyBorder="1" applyAlignment="1" applyProtection="1">
      <alignment horizontal="center" vertical="center" wrapText="1"/>
    </xf>
    <xf numFmtId="0" fontId="22" fillId="6" borderId="38" xfId="0" applyFont="1" applyFill="1" applyBorder="1" applyAlignment="1" applyProtection="1">
      <alignment horizontal="center" vertical="center" wrapText="1"/>
    </xf>
    <xf numFmtId="0" fontId="10" fillId="7" borderId="35"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40" fillId="5" borderId="12" xfId="0" applyFont="1" applyFill="1" applyBorder="1" applyAlignment="1" applyProtection="1">
      <alignment horizontal="center" vertical="center" wrapText="1"/>
    </xf>
    <xf numFmtId="0" fontId="40" fillId="5" borderId="14" xfId="0" applyFont="1" applyFill="1" applyBorder="1" applyAlignment="1" applyProtection="1">
      <alignment horizontal="center" vertical="center" wrapText="1"/>
    </xf>
    <xf numFmtId="0" fontId="40" fillId="5" borderId="15" xfId="0" applyFont="1" applyFill="1" applyBorder="1" applyAlignment="1" applyProtection="1">
      <alignment horizontal="center" vertical="center" wrapText="1"/>
    </xf>
    <xf numFmtId="0" fontId="22" fillId="6" borderId="55"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wrapText="1"/>
    </xf>
    <xf numFmtId="0" fontId="22" fillId="6" borderId="59" xfId="0" applyFont="1" applyFill="1" applyBorder="1" applyAlignment="1" applyProtection="1">
      <alignment horizontal="center" vertical="center" wrapText="1"/>
    </xf>
    <xf numFmtId="0" fontId="21" fillId="8" borderId="49" xfId="0" applyFont="1" applyFill="1" applyBorder="1" applyAlignment="1" applyProtection="1">
      <alignment horizontal="center" vertical="center" wrapText="1"/>
    </xf>
    <xf numFmtId="0" fontId="21" fillId="8" borderId="52" xfId="0" applyFont="1" applyFill="1" applyBorder="1" applyAlignment="1" applyProtection="1">
      <alignment horizontal="center" vertical="center" wrapText="1"/>
    </xf>
    <xf numFmtId="0" fontId="20" fillId="8" borderId="49" xfId="0" applyFont="1" applyFill="1" applyBorder="1" applyAlignment="1" applyProtection="1">
      <alignment horizontal="center" vertical="top" wrapText="1"/>
    </xf>
    <xf numFmtId="0" fontId="20" fillId="8" borderId="52" xfId="0" applyFont="1" applyFill="1" applyBorder="1" applyAlignment="1" applyProtection="1">
      <alignment horizontal="center" vertical="top" wrapText="1"/>
    </xf>
    <xf numFmtId="0" fontId="20" fillId="8" borderId="21" xfId="0" applyFont="1" applyFill="1" applyBorder="1" applyAlignment="1" applyProtection="1">
      <alignment horizontal="center" vertical="center" wrapText="1"/>
    </xf>
    <xf numFmtId="0" fontId="20" fillId="8" borderId="67" xfId="0" applyFont="1" applyFill="1" applyBorder="1" applyAlignment="1" applyProtection="1">
      <alignment horizontal="center" vertical="center" wrapText="1"/>
    </xf>
    <xf numFmtId="0" fontId="20" fillId="8" borderId="16" xfId="0" applyFont="1" applyFill="1" applyBorder="1" applyAlignment="1" applyProtection="1">
      <alignment horizontal="center" vertical="center" wrapText="1"/>
    </xf>
    <xf numFmtId="0" fontId="20" fillId="8" borderId="39" xfId="0" applyFont="1" applyFill="1" applyBorder="1" applyAlignment="1" applyProtection="1">
      <alignment horizontal="center" vertical="center" wrapText="1"/>
    </xf>
    <xf numFmtId="0" fontId="20" fillId="8" borderId="18" xfId="0" applyFont="1" applyFill="1" applyBorder="1" applyAlignment="1" applyProtection="1">
      <alignment horizontal="center" vertical="center" wrapText="1"/>
    </xf>
    <xf numFmtId="0" fontId="20" fillId="8" borderId="63" xfId="0" applyFont="1" applyFill="1" applyBorder="1" applyAlignment="1" applyProtection="1">
      <alignment horizontal="center" vertical="center" wrapText="1"/>
    </xf>
    <xf numFmtId="0" fontId="19" fillId="11" borderId="9" xfId="0" applyFont="1" applyFill="1" applyBorder="1" applyAlignment="1" applyProtection="1">
      <alignment horizontal="center" vertical="center" wrapText="1"/>
    </xf>
    <xf numFmtId="0" fontId="19" fillId="11" borderId="4" xfId="0" applyFont="1" applyFill="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8" fillId="13" borderId="21" xfId="0" applyFont="1" applyFill="1" applyBorder="1" applyAlignment="1" applyProtection="1">
      <alignment horizontal="left" vertical="center" wrapText="1"/>
    </xf>
    <xf numFmtId="0" fontId="8" fillId="13" borderId="22" xfId="0" applyFont="1" applyFill="1" applyBorder="1" applyAlignment="1" applyProtection="1">
      <alignment horizontal="left" vertical="center" wrapText="1"/>
    </xf>
    <xf numFmtId="0" fontId="8" fillId="13" borderId="23" xfId="0" applyFont="1" applyFill="1" applyBorder="1" applyAlignment="1" applyProtection="1">
      <alignment horizontal="left" vertical="center" wrapText="1"/>
    </xf>
    <xf numFmtId="0" fontId="11" fillId="13" borderId="18" xfId="0" applyFont="1" applyFill="1" applyBorder="1" applyAlignment="1" applyProtection="1">
      <alignment horizontal="left" vertical="center" wrapText="1"/>
    </xf>
    <xf numFmtId="0" fontId="11" fillId="13" borderId="19" xfId="0" applyFont="1" applyFill="1" applyBorder="1" applyAlignment="1" applyProtection="1">
      <alignment horizontal="left" vertical="center" wrapText="1"/>
    </xf>
    <xf numFmtId="0" fontId="11" fillId="13" borderId="20" xfId="0" applyFont="1" applyFill="1" applyBorder="1" applyAlignment="1" applyProtection="1">
      <alignment horizontal="left" vertical="center" wrapText="1"/>
    </xf>
    <xf numFmtId="0" fontId="28" fillId="6" borderId="55" xfId="0"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wrapText="1"/>
    </xf>
    <xf numFmtId="0" fontId="28" fillId="6" borderId="59"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29" fillId="0" borderId="0" xfId="2" applyFont="1" applyAlignment="1" applyProtection="1">
      <alignment horizontal="left" vertical="center" wrapText="1"/>
    </xf>
    <xf numFmtId="0" fontId="10" fillId="7" borderId="65" xfId="2" applyFont="1" applyFill="1" applyBorder="1" applyAlignment="1" applyProtection="1">
      <alignment horizontal="center" vertical="center" wrapText="1"/>
    </xf>
    <xf numFmtId="0" fontId="10" fillId="7" borderId="0" xfId="2" applyFont="1" applyFill="1"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10" borderId="65" xfId="2" applyFont="1" applyFill="1" applyBorder="1" applyAlignment="1" applyProtection="1">
      <alignment horizontal="center" vertical="center" wrapText="1"/>
    </xf>
    <xf numFmtId="0" fontId="10" fillId="10" borderId="0" xfId="2" applyFont="1" applyFill="1" applyAlignment="1" applyProtection="1">
      <alignment horizontal="center" vertical="center" wrapText="1"/>
    </xf>
    <xf numFmtId="0" fontId="10" fillId="10" borderId="39" xfId="2" applyFont="1" applyFill="1" applyBorder="1" applyAlignment="1" applyProtection="1">
      <alignment horizontal="center" vertical="center" wrapText="1"/>
    </xf>
    <xf numFmtId="0" fontId="28" fillId="11" borderId="55" xfId="0" applyFont="1" applyFill="1" applyBorder="1" applyAlignment="1" applyProtection="1">
      <alignment horizontal="center" vertical="center" wrapText="1"/>
    </xf>
    <xf numFmtId="0" fontId="28" fillId="11" borderId="56" xfId="0" applyFont="1" applyFill="1" applyBorder="1" applyAlignment="1" applyProtection="1">
      <alignment horizontal="center" vertical="center" wrapText="1"/>
    </xf>
    <xf numFmtId="0" fontId="28" fillId="11" borderId="59" xfId="0" applyFont="1" applyFill="1" applyBorder="1" applyAlignment="1" applyProtection="1">
      <alignment horizontal="center" vertical="center" wrapText="1"/>
    </xf>
    <xf numFmtId="0" fontId="10" fillId="7" borderId="36" xfId="0" applyFont="1" applyFill="1" applyBorder="1" applyAlignment="1" applyProtection="1">
      <alignment horizontal="center" vertical="center" wrapText="1"/>
    </xf>
    <xf numFmtId="0" fontId="38" fillId="13" borderId="21" xfId="0" applyFont="1" applyFill="1" applyBorder="1" applyAlignment="1" applyProtection="1">
      <alignment horizontal="left" vertical="center" wrapText="1"/>
    </xf>
    <xf numFmtId="0" fontId="38" fillId="13" borderId="22" xfId="0" applyFont="1" applyFill="1" applyBorder="1" applyAlignment="1" applyProtection="1">
      <alignment horizontal="left" vertical="center" wrapText="1"/>
    </xf>
    <xf numFmtId="0" fontId="38" fillId="13" borderId="23" xfId="0" applyFont="1" applyFill="1" applyBorder="1" applyAlignment="1" applyProtection="1">
      <alignment horizontal="left" vertical="center" wrapText="1"/>
    </xf>
    <xf numFmtId="0" fontId="12" fillId="13" borderId="18" xfId="0" applyFont="1" applyFill="1" applyBorder="1" applyAlignment="1" applyProtection="1">
      <alignment horizontal="left" vertical="center" wrapText="1"/>
    </xf>
    <xf numFmtId="0" fontId="12" fillId="13" borderId="19" xfId="0" applyFont="1" applyFill="1" applyBorder="1" applyAlignment="1" applyProtection="1">
      <alignment horizontal="left" vertical="center" wrapText="1"/>
    </xf>
    <xf numFmtId="0" fontId="12" fillId="13" borderId="20" xfId="0" applyFont="1" applyFill="1" applyBorder="1" applyAlignment="1" applyProtection="1">
      <alignment horizontal="left" vertical="center" wrapText="1"/>
    </xf>
    <xf numFmtId="0" fontId="22" fillId="11" borderId="21" xfId="0" applyFont="1" applyFill="1" applyBorder="1" applyAlignment="1" applyProtection="1">
      <alignment horizontal="center" vertical="center" wrapText="1"/>
    </xf>
    <xf numFmtId="0" fontId="22" fillId="11" borderId="22" xfId="0" applyFont="1" applyFill="1" applyBorder="1" applyAlignment="1" applyProtection="1">
      <alignment horizontal="center" vertical="center" wrapText="1"/>
    </xf>
    <xf numFmtId="0" fontId="22" fillId="11" borderId="23" xfId="0" applyFont="1" applyFill="1" applyBorder="1" applyAlignment="1" applyProtection="1">
      <alignment horizontal="center" vertical="center" wrapText="1"/>
    </xf>
    <xf numFmtId="0" fontId="10" fillId="5" borderId="55" xfId="0" applyFont="1" applyFill="1" applyBorder="1" applyAlignment="1" applyProtection="1">
      <alignment horizontal="center" vertical="center"/>
    </xf>
    <xf numFmtId="0" fontId="10" fillId="5" borderId="56" xfId="0" applyFont="1" applyFill="1" applyBorder="1" applyAlignment="1" applyProtection="1">
      <alignment horizontal="center" vertical="center"/>
    </xf>
    <xf numFmtId="0" fontId="10" fillId="5" borderId="59" xfId="0" applyFont="1" applyFill="1" applyBorder="1" applyAlignment="1" applyProtection="1">
      <alignment horizontal="center" vertical="center"/>
    </xf>
    <xf numFmtId="0" fontId="22" fillId="11" borderId="55" xfId="0" applyFont="1" applyFill="1" applyBorder="1" applyAlignment="1" applyProtection="1">
      <alignment horizontal="center" vertical="center" wrapText="1"/>
    </xf>
    <xf numFmtId="0" fontId="22" fillId="11" borderId="56" xfId="0" applyFont="1" applyFill="1" applyBorder="1" applyAlignment="1" applyProtection="1">
      <alignment horizontal="center" vertical="center" wrapText="1"/>
    </xf>
    <xf numFmtId="0" fontId="22" fillId="11" borderId="59"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wrapText="1"/>
    </xf>
    <xf numFmtId="0" fontId="17" fillId="13" borderId="55" xfId="0" applyFont="1" applyFill="1" applyBorder="1" applyAlignment="1" applyProtection="1">
      <alignment horizontal="left" vertical="center" wrapText="1"/>
    </xf>
    <xf numFmtId="0" fontId="17" fillId="13" borderId="56" xfId="0" applyFont="1" applyFill="1" applyBorder="1" applyAlignment="1" applyProtection="1">
      <alignment horizontal="left" vertical="center" wrapText="1"/>
    </xf>
    <xf numFmtId="0" fontId="17" fillId="13" borderId="59" xfId="0" applyFont="1" applyFill="1" applyBorder="1" applyAlignment="1" applyProtection="1">
      <alignment horizontal="left" vertical="center" wrapText="1"/>
    </xf>
    <xf numFmtId="0" fontId="10" fillId="5" borderId="55" xfId="0" applyFont="1" applyFill="1" applyBorder="1" applyAlignment="1" applyProtection="1">
      <alignment horizontal="left" vertical="center"/>
    </xf>
    <xf numFmtId="0" fontId="10" fillId="5" borderId="56" xfId="0" applyFont="1" applyFill="1" applyBorder="1" applyAlignment="1" applyProtection="1">
      <alignment horizontal="left" vertical="center"/>
    </xf>
    <xf numFmtId="0" fontId="10" fillId="5" borderId="59" xfId="0" applyFont="1" applyFill="1" applyBorder="1" applyAlignment="1" applyProtection="1">
      <alignment horizontal="left" vertical="center"/>
    </xf>
    <xf numFmtId="0" fontId="10" fillId="7" borderId="9" xfId="0" applyFont="1" applyFill="1" applyBorder="1" applyAlignment="1" applyProtection="1">
      <alignment horizontal="center" vertical="center" wrapText="1"/>
    </xf>
    <xf numFmtId="0" fontId="10" fillId="7" borderId="10" xfId="0" applyFont="1" applyFill="1" applyBorder="1" applyAlignment="1" applyProtection="1">
      <alignment horizontal="center" vertical="center" wrapText="1"/>
    </xf>
    <xf numFmtId="0" fontId="8" fillId="13" borderId="21" xfId="0" applyFont="1" applyFill="1" applyBorder="1" applyAlignment="1">
      <alignment horizontal="left" vertical="center" wrapText="1"/>
    </xf>
    <xf numFmtId="0" fontId="8" fillId="13" borderId="23"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11" borderId="56"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0" fillId="13" borderId="55" xfId="0" applyFill="1" applyBorder="1" applyAlignment="1" applyProtection="1">
      <alignment horizontal="left" vertical="center" wrapText="1"/>
    </xf>
    <xf numFmtId="0" fontId="0" fillId="13" borderId="56" xfId="0" applyFill="1" applyBorder="1" applyAlignment="1" applyProtection="1">
      <alignment horizontal="left" vertical="center" wrapText="1"/>
    </xf>
    <xf numFmtId="0" fontId="0" fillId="13" borderId="59" xfId="0" applyFill="1" applyBorder="1" applyAlignment="1" applyProtection="1">
      <alignment horizontal="left" vertical="center" wrapText="1"/>
    </xf>
    <xf numFmtId="0" fontId="10" fillId="7" borderId="49" xfId="0" applyFont="1" applyFill="1" applyBorder="1" applyAlignment="1" applyProtection="1">
      <alignment horizontal="center" vertical="center" wrapText="1"/>
    </xf>
    <xf numFmtId="0" fontId="38" fillId="13" borderId="21" xfId="0" applyFont="1" applyFill="1" applyBorder="1" applyAlignment="1" applyProtection="1">
      <alignment horizontal="left" vertical="center"/>
    </xf>
    <xf numFmtId="0" fontId="38" fillId="13" borderId="22" xfId="0" applyFont="1" applyFill="1" applyBorder="1" applyAlignment="1" applyProtection="1">
      <alignment horizontal="left" vertical="center"/>
    </xf>
    <xf numFmtId="0" fontId="38" fillId="13" borderId="23" xfId="0" applyFont="1" applyFill="1" applyBorder="1" applyAlignment="1" applyProtection="1">
      <alignment horizontal="left" vertical="center"/>
    </xf>
    <xf numFmtId="0" fontId="43" fillId="13" borderId="18" xfId="0" applyFont="1" applyFill="1" applyBorder="1" applyAlignment="1" applyProtection="1">
      <alignment horizontal="left" vertical="center" wrapText="1"/>
    </xf>
    <xf numFmtId="0" fontId="43" fillId="13" borderId="19" xfId="0" applyFont="1" applyFill="1" applyBorder="1" applyAlignment="1" applyProtection="1">
      <alignment horizontal="left" vertical="center" wrapText="1"/>
    </xf>
    <xf numFmtId="0" fontId="43" fillId="13" borderId="20" xfId="0" applyFont="1" applyFill="1" applyBorder="1" applyAlignment="1" applyProtection="1">
      <alignment horizontal="left" vertical="center" wrapText="1"/>
    </xf>
    <xf numFmtId="0" fontId="8" fillId="13" borderId="21" xfId="0" applyFont="1" applyFill="1" applyBorder="1" applyAlignment="1" applyProtection="1">
      <alignment horizontal="left" vertical="center"/>
    </xf>
    <xf numFmtId="0" fontId="8" fillId="13" borderId="22" xfId="0" applyFont="1" applyFill="1" applyBorder="1" applyAlignment="1" applyProtection="1">
      <alignment horizontal="left" vertical="center"/>
    </xf>
    <xf numFmtId="0" fontId="8" fillId="13" borderId="23" xfId="0" applyFont="1" applyFill="1" applyBorder="1" applyAlignment="1" applyProtection="1">
      <alignment horizontal="left" vertical="center"/>
    </xf>
    <xf numFmtId="0" fontId="0" fillId="0" borderId="0" xfId="0" applyAlignment="1" applyProtection="1">
      <alignment horizontal="center"/>
    </xf>
    <xf numFmtId="0" fontId="28" fillId="6" borderId="40" xfId="0" applyFont="1" applyFill="1" applyBorder="1" applyAlignment="1" applyProtection="1">
      <alignment horizontal="center" vertical="center" wrapText="1"/>
    </xf>
    <xf numFmtId="0" fontId="28" fillId="6" borderId="37" xfId="0" applyFont="1" applyFill="1" applyBorder="1" applyAlignment="1" applyProtection="1">
      <alignment horizontal="center" vertical="center" wrapText="1"/>
    </xf>
    <xf numFmtId="0" fontId="28" fillId="6" borderId="38" xfId="0" applyFont="1" applyFill="1" applyBorder="1" applyAlignment="1" applyProtection="1">
      <alignment horizontal="center" vertical="center" wrapText="1"/>
    </xf>
    <xf numFmtId="0" fontId="13" fillId="5" borderId="55" xfId="0" applyFont="1" applyFill="1" applyBorder="1" applyAlignment="1" applyProtection="1">
      <alignment horizontal="center" vertical="center"/>
    </xf>
    <xf numFmtId="0" fontId="13" fillId="5" borderId="56" xfId="0" applyFont="1" applyFill="1" applyBorder="1" applyAlignment="1" applyProtection="1">
      <alignment horizontal="center" vertical="center"/>
    </xf>
    <xf numFmtId="0" fontId="13" fillId="5" borderId="59" xfId="0" applyFont="1" applyFill="1" applyBorder="1" applyAlignment="1" applyProtection="1">
      <alignment horizontal="center" vertical="center"/>
    </xf>
    <xf numFmtId="0" fontId="4" fillId="7" borderId="55" xfId="0" applyFont="1" applyFill="1" applyBorder="1" applyAlignment="1" applyProtection="1">
      <alignment horizontal="center" vertical="center" wrapText="1"/>
    </xf>
    <xf numFmtId="0" fontId="4" fillId="7" borderId="56" xfId="0" applyFont="1" applyFill="1" applyBorder="1" applyAlignment="1" applyProtection="1">
      <alignment horizontal="center" vertical="center" wrapText="1"/>
    </xf>
    <xf numFmtId="0" fontId="4" fillId="7" borderId="59" xfId="0" applyFont="1" applyFill="1" applyBorder="1" applyAlignment="1" applyProtection="1">
      <alignment horizontal="center" vertical="center" wrapText="1"/>
    </xf>
    <xf numFmtId="167" fontId="0" fillId="14" borderId="2" xfId="0" applyNumberFormat="1" applyFill="1" applyBorder="1" applyAlignment="1" applyProtection="1">
      <alignment horizontal="center" vertical="center"/>
    </xf>
    <xf numFmtId="167" fontId="0" fillId="14" borderId="68" xfId="0" applyNumberFormat="1" applyFill="1" applyBorder="1" applyAlignment="1" applyProtection="1">
      <alignment horizontal="center" vertical="center"/>
    </xf>
    <xf numFmtId="167" fontId="0" fillId="14" borderId="61" xfId="0" applyNumberFormat="1" applyFill="1" applyBorder="1" applyAlignment="1" applyProtection="1">
      <alignment horizontal="center" vertical="center"/>
    </xf>
    <xf numFmtId="0" fontId="5" fillId="7" borderId="146" xfId="0" applyFont="1" applyFill="1" applyBorder="1" applyAlignment="1" applyProtection="1">
      <alignment horizontal="center" vertical="center" wrapText="1"/>
    </xf>
    <xf numFmtId="0" fontId="5" fillId="7" borderId="145" xfId="0" applyFont="1"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167" fontId="0" fillId="14" borderId="2" xfId="0" quotePrefix="1" applyNumberFormat="1" applyFill="1" applyBorder="1" applyAlignment="1" applyProtection="1">
      <alignment horizontal="center" vertical="center"/>
    </xf>
    <xf numFmtId="167" fontId="0" fillId="14" borderId="68" xfId="0" quotePrefix="1" applyNumberFormat="1" applyFill="1" applyBorder="1" applyAlignment="1" applyProtection="1">
      <alignment horizontal="center" vertical="center"/>
    </xf>
    <xf numFmtId="167" fontId="0" fillId="14" borderId="61" xfId="0" quotePrefix="1" applyNumberFormat="1" applyFill="1" applyBorder="1" applyAlignment="1" applyProtection="1">
      <alignment horizontal="center" vertical="center"/>
    </xf>
    <xf numFmtId="167" fontId="0" fillId="0" borderId="2" xfId="0" applyNumberFormat="1" applyBorder="1" applyAlignment="1" applyProtection="1">
      <alignment horizontal="center" vertical="center"/>
      <protection locked="0"/>
    </xf>
    <xf numFmtId="167" fontId="0" fillId="0" borderId="68" xfId="0" applyNumberFormat="1" applyBorder="1" applyAlignment="1" applyProtection="1">
      <alignment horizontal="center" vertical="center"/>
      <protection locked="0"/>
    </xf>
    <xf numFmtId="167" fontId="0" fillId="0" borderId="61" xfId="0" applyNumberForma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16" fillId="5" borderId="55" xfId="0" applyFont="1" applyFill="1" applyBorder="1" applyAlignment="1" applyProtection="1">
      <alignment horizontal="center" vertical="center" wrapText="1"/>
    </xf>
    <xf numFmtId="0" fontId="16" fillId="5" borderId="56" xfId="0" applyFont="1" applyFill="1" applyBorder="1" applyAlignment="1" applyProtection="1">
      <alignment horizontal="center" vertical="center" wrapText="1"/>
    </xf>
    <xf numFmtId="0" fontId="16" fillId="5" borderId="59" xfId="0" applyFont="1" applyFill="1" applyBorder="1" applyAlignment="1" applyProtection="1">
      <alignment horizontal="center" vertical="center" wrapText="1"/>
    </xf>
    <xf numFmtId="0" fontId="0" fillId="0" borderId="4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4" fillId="7" borderId="35" xfId="0" applyFont="1" applyFill="1" applyBorder="1" applyAlignment="1" applyProtection="1">
      <alignment horizontal="center" vertical="center" wrapText="1"/>
    </xf>
    <xf numFmtId="0" fontId="4" fillId="7" borderId="49" xfId="0" applyFont="1" applyFill="1" applyBorder="1" applyAlignment="1" applyProtection="1">
      <alignment horizontal="center" vertical="center" wrapText="1"/>
    </xf>
    <xf numFmtId="0" fontId="4" fillId="7" borderId="32" xfId="0" applyFont="1" applyFill="1" applyBorder="1" applyAlignment="1" applyProtection="1">
      <alignment horizontal="center" vertical="center" wrapText="1"/>
    </xf>
    <xf numFmtId="0" fontId="4" fillId="7" borderId="68"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5" borderId="52"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9" fontId="0" fillId="14" borderId="32" xfId="1" applyFont="1" applyFill="1" applyBorder="1" applyAlignment="1" applyProtection="1">
      <alignment horizontal="center" vertical="center"/>
    </xf>
    <xf numFmtId="9" fontId="0" fillId="14" borderId="68" xfId="1" applyFont="1" applyFill="1" applyBorder="1" applyAlignment="1" applyProtection="1">
      <alignment horizontal="center" vertical="center"/>
    </xf>
    <xf numFmtId="9" fontId="0" fillId="14" borderId="61" xfId="1" applyFont="1" applyFill="1" applyBorder="1" applyAlignment="1" applyProtection="1">
      <alignment horizontal="center" vertical="center"/>
    </xf>
    <xf numFmtId="167" fontId="0" fillId="14" borderId="3" xfId="0" quotePrefix="1" applyNumberFormat="1" applyFill="1" applyBorder="1" applyAlignment="1" applyProtection="1">
      <alignment horizontal="center" vertical="center"/>
    </xf>
    <xf numFmtId="0" fontId="8" fillId="16" borderId="55" xfId="0" applyFont="1" applyFill="1" applyBorder="1" applyAlignment="1" applyProtection="1">
      <alignment horizontal="center" vertical="center" wrapText="1"/>
    </xf>
    <xf numFmtId="0" fontId="8" fillId="16" borderId="57"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xf>
    <xf numFmtId="0" fontId="8" fillId="16" borderId="19" xfId="0" applyFont="1" applyFill="1" applyBorder="1" applyAlignment="1" applyProtection="1">
      <alignment horizontal="center" vertical="center"/>
    </xf>
    <xf numFmtId="0" fontId="8" fillId="14" borderId="51" xfId="0" applyFont="1" applyFill="1" applyBorder="1" applyAlignment="1" applyProtection="1">
      <alignment horizontal="center" vertical="center" wrapText="1"/>
    </xf>
    <xf numFmtId="0" fontId="8" fillId="14" borderId="15"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63" xfId="0" applyFont="1" applyFill="1" applyBorder="1" applyAlignment="1" applyProtection="1">
      <alignment horizontal="center" vertical="center" wrapText="1"/>
    </xf>
    <xf numFmtId="0" fontId="8" fillId="14" borderId="11" xfId="0" applyFont="1" applyFill="1" applyBorder="1" applyAlignment="1" applyProtection="1">
      <alignment horizontal="center" vertical="center"/>
    </xf>
    <xf numFmtId="0" fontId="8" fillId="14" borderId="13" xfId="0" applyFont="1" applyFill="1" applyBorder="1" applyAlignment="1" applyProtection="1">
      <alignment horizontal="center" vertical="center"/>
    </xf>
    <xf numFmtId="0" fontId="62" fillId="0" borderId="16" xfId="0" applyFont="1" applyBorder="1" applyAlignment="1" applyProtection="1">
      <alignment horizontal="center" vertical="center" wrapText="1"/>
    </xf>
    <xf numFmtId="0" fontId="62" fillId="0" borderId="0" xfId="0" applyFont="1" applyAlignment="1" applyProtection="1">
      <alignment horizontal="center" vertical="center" wrapText="1"/>
    </xf>
    <xf numFmtId="0" fontId="13" fillId="14" borderId="51" xfId="0" applyFont="1" applyFill="1" applyBorder="1" applyAlignment="1" applyProtection="1">
      <alignment horizontal="center" vertical="center" wrapText="1"/>
    </xf>
    <xf numFmtId="0" fontId="13" fillId="14" borderId="15" xfId="0" applyFont="1" applyFill="1" applyBorder="1" applyAlignment="1" applyProtection="1">
      <alignment horizontal="center" vertical="center" wrapText="1"/>
    </xf>
    <xf numFmtId="0" fontId="61" fillId="14" borderId="27" xfId="0" applyFont="1" applyFill="1" applyBorder="1" applyAlignment="1" applyProtection="1">
      <alignment horizontal="center" vertical="center" wrapText="1"/>
    </xf>
    <xf numFmtId="0" fontId="61" fillId="14" borderId="25" xfId="0"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wrapText="1"/>
    </xf>
    <xf numFmtId="0" fontId="13" fillId="14" borderId="144" xfId="0" applyFont="1" applyFill="1" applyBorder="1" applyAlignment="1" applyProtection="1">
      <alignment horizontal="center" vertical="center" wrapText="1"/>
    </xf>
    <xf numFmtId="0" fontId="50" fillId="14" borderId="16" xfId="0" applyFont="1" applyFill="1" applyBorder="1" applyAlignment="1" applyProtection="1">
      <alignment horizontal="center" vertical="center" wrapText="1"/>
    </xf>
    <xf numFmtId="0" fontId="50" fillId="14" borderId="0" xfId="0" applyFont="1" applyFill="1" applyAlignment="1" applyProtection="1">
      <alignment horizontal="center" vertical="center" wrapText="1"/>
    </xf>
    <xf numFmtId="0" fontId="50" fillId="14" borderId="17" xfId="0" applyFont="1" applyFill="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0" xfId="0" applyFont="1" applyAlignment="1" applyProtection="1">
      <alignment horizontal="center" vertical="center"/>
    </xf>
    <xf numFmtId="167" fontId="0" fillId="0" borderId="69" xfId="6" applyNumberFormat="1" applyFont="1" applyFill="1" applyBorder="1" applyAlignment="1" applyProtection="1">
      <alignment horizontal="center" vertical="center"/>
      <protection locked="0"/>
    </xf>
    <xf numFmtId="167" fontId="0" fillId="0" borderId="65" xfId="6" applyNumberFormat="1" applyFont="1" applyFill="1" applyBorder="1" applyAlignment="1" applyProtection="1">
      <alignment horizontal="center" vertical="center"/>
      <protection locked="0"/>
    </xf>
    <xf numFmtId="167" fontId="0" fillId="0" borderId="142" xfId="6"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36" fillId="15" borderId="51" xfId="0" applyFont="1" applyFill="1" applyBorder="1" applyAlignment="1" applyProtection="1">
      <alignment horizontal="center" vertical="center"/>
    </xf>
    <xf numFmtId="0" fontId="36" fillId="15" borderId="15" xfId="0" applyFont="1" applyFill="1" applyBorder="1" applyAlignment="1" applyProtection="1">
      <alignment horizontal="center" vertical="center"/>
    </xf>
    <xf numFmtId="0" fontId="4" fillId="7" borderId="61" xfId="0" applyFont="1" applyFill="1" applyBorder="1" applyAlignment="1" applyProtection="1">
      <alignment horizontal="center" vertical="center" wrapText="1"/>
    </xf>
    <xf numFmtId="0" fontId="36" fillId="15" borderId="40" xfId="0" applyFont="1" applyFill="1" applyBorder="1" applyAlignment="1" applyProtection="1">
      <alignment horizontal="center" vertical="center"/>
    </xf>
    <xf numFmtId="0" fontId="36" fillId="15" borderId="24" xfId="0" applyFont="1" applyFill="1" applyBorder="1" applyAlignment="1" applyProtection="1">
      <alignment horizontal="center" vertical="center"/>
    </xf>
    <xf numFmtId="0" fontId="36" fillId="15" borderId="11" xfId="0" applyFont="1" applyFill="1" applyBorder="1" applyAlignment="1" applyProtection="1">
      <alignment horizontal="center" vertical="center" wrapText="1"/>
    </xf>
    <xf numFmtId="0" fontId="36" fillId="15" borderId="13" xfId="0" applyFont="1" applyFill="1" applyBorder="1" applyAlignment="1" applyProtection="1">
      <alignment horizontal="center" vertical="center" wrapText="1"/>
    </xf>
    <xf numFmtId="0" fontId="16" fillId="6" borderId="55" xfId="0" applyFont="1" applyFill="1" applyBorder="1" applyAlignment="1" applyProtection="1">
      <alignment horizontal="center" vertical="center" wrapText="1"/>
    </xf>
    <xf numFmtId="0" fontId="16" fillId="6" borderId="56" xfId="0" applyFont="1" applyFill="1" applyBorder="1" applyAlignment="1" applyProtection="1">
      <alignment horizontal="center" vertical="center" wrapText="1"/>
    </xf>
    <xf numFmtId="0" fontId="16" fillId="6" borderId="59" xfId="0" applyFont="1" applyFill="1" applyBorder="1" applyAlignment="1" applyProtection="1">
      <alignment horizontal="center" vertical="center" wrapText="1"/>
    </xf>
    <xf numFmtId="0" fontId="0" fillId="14" borderId="48" xfId="0" applyFill="1" applyBorder="1" applyAlignment="1" applyProtection="1">
      <alignment horizontal="center" vertical="center" wrapText="1"/>
    </xf>
    <xf numFmtId="0" fontId="0" fillId="14" borderId="50" xfId="0" applyFill="1" applyBorder="1" applyAlignment="1" applyProtection="1">
      <alignment horizontal="center" vertical="center" wrapText="1"/>
    </xf>
    <xf numFmtId="0" fontId="0" fillId="14" borderId="62" xfId="0" applyFill="1" applyBorder="1" applyAlignment="1" applyProtection="1">
      <alignment horizontal="center" vertical="center" wrapText="1"/>
    </xf>
    <xf numFmtId="0" fontId="50" fillId="14" borderId="44" xfId="0" applyFont="1" applyFill="1" applyBorder="1" applyAlignment="1" applyProtection="1">
      <alignment horizontal="center" vertical="center" wrapText="1"/>
    </xf>
    <xf numFmtId="0" fontId="50" fillId="14" borderId="42" xfId="0"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50" xfId="0" applyBorder="1" applyAlignment="1" applyProtection="1">
      <alignment horizontal="center" vertical="center"/>
    </xf>
    <xf numFmtId="0" fontId="0" fillId="0" borderId="62" xfId="0" applyBorder="1" applyAlignment="1" applyProtection="1">
      <alignment horizontal="center" vertical="center"/>
    </xf>
    <xf numFmtId="0" fontId="0" fillId="14" borderId="2" xfId="0" applyFill="1" applyBorder="1" applyAlignment="1" applyProtection="1">
      <alignment horizontal="center" vertical="center" wrapText="1"/>
    </xf>
    <xf numFmtId="0" fontId="0" fillId="14" borderId="68" xfId="0" applyFill="1" applyBorder="1" applyAlignment="1" applyProtection="1">
      <alignment horizontal="center" vertical="center" wrapText="1"/>
    </xf>
    <xf numFmtId="0" fontId="0" fillId="14" borderId="61" xfId="0" applyFill="1" applyBorder="1" applyAlignment="1" applyProtection="1">
      <alignment horizontal="center" vertical="center" wrapText="1"/>
    </xf>
    <xf numFmtId="0" fontId="0" fillId="14" borderId="2" xfId="0" applyFill="1" applyBorder="1" applyAlignment="1" applyProtection="1">
      <alignment horizontal="center" vertical="center"/>
    </xf>
    <xf numFmtId="0" fontId="0" fillId="14" borderId="68" xfId="0" applyFill="1" applyBorder="1" applyAlignment="1" applyProtection="1">
      <alignment horizontal="center" vertical="center"/>
    </xf>
    <xf numFmtId="0" fontId="0" fillId="14" borderId="61" xfId="0" applyFill="1" applyBorder="1" applyAlignment="1" applyProtection="1">
      <alignment horizontal="center" vertical="center"/>
    </xf>
    <xf numFmtId="0" fontId="13" fillId="6" borderId="55" xfId="0" applyFont="1" applyFill="1" applyBorder="1" applyAlignment="1" applyProtection="1">
      <alignment horizontal="center" vertical="center"/>
    </xf>
    <xf numFmtId="0" fontId="13" fillId="6" borderId="56" xfId="0" applyFont="1" applyFill="1" applyBorder="1" applyAlignment="1" applyProtection="1">
      <alignment horizontal="center" vertical="center"/>
    </xf>
    <xf numFmtId="0" fontId="13" fillId="6" borderId="59" xfId="0" applyFont="1" applyFill="1" applyBorder="1" applyAlignment="1" applyProtection="1">
      <alignment horizontal="center" vertical="center"/>
    </xf>
    <xf numFmtId="0" fontId="5" fillId="10" borderId="146" xfId="0" applyFont="1" applyFill="1" applyBorder="1" applyAlignment="1" applyProtection="1">
      <alignment horizontal="center" vertical="center" wrapText="1"/>
    </xf>
    <xf numFmtId="0" fontId="5" fillId="10" borderId="145" xfId="0" applyFont="1" applyFill="1" applyBorder="1" applyAlignment="1" applyProtection="1">
      <alignment horizontal="center" vertical="center" wrapText="1"/>
    </xf>
    <xf numFmtId="0" fontId="4" fillId="10" borderId="55" xfId="0" applyFont="1" applyFill="1" applyBorder="1" applyAlignment="1" applyProtection="1">
      <alignment horizontal="center" vertical="center" wrapText="1"/>
    </xf>
    <xf numFmtId="0" fontId="4" fillId="10" borderId="56" xfId="0" applyFont="1" applyFill="1" applyBorder="1" applyAlignment="1" applyProtection="1">
      <alignment horizontal="center" vertical="center" wrapText="1"/>
    </xf>
    <xf numFmtId="0" fontId="4" fillId="10" borderId="59" xfId="0" applyFont="1" applyFill="1" applyBorder="1" applyAlignment="1" applyProtection="1">
      <alignment horizontal="center" vertical="center" wrapText="1"/>
    </xf>
    <xf numFmtId="0" fontId="4" fillId="10" borderId="32" xfId="0" applyFont="1" applyFill="1" applyBorder="1" applyAlignment="1" applyProtection="1">
      <alignment horizontal="center" vertical="center" wrapText="1"/>
    </xf>
    <xf numFmtId="0" fontId="4" fillId="10" borderId="68"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0" fontId="7" fillId="6" borderId="49" xfId="0" applyFont="1" applyFill="1" applyBorder="1" applyAlignment="1" applyProtection="1">
      <alignment horizontal="center" vertical="center" wrapText="1"/>
    </xf>
    <xf numFmtId="0" fontId="7" fillId="6" borderId="52" xfId="0" applyFont="1" applyFill="1" applyBorder="1" applyAlignment="1" applyProtection="1">
      <alignment horizontal="center" vertical="center" wrapText="1"/>
    </xf>
    <xf numFmtId="167" fontId="0" fillId="14" borderId="32" xfId="6" applyNumberFormat="1" applyFont="1" applyFill="1" applyBorder="1" applyAlignment="1" applyProtection="1">
      <alignment horizontal="center" vertical="center"/>
    </xf>
    <xf numFmtId="167" fontId="0" fillId="14" borderId="68" xfId="6" applyNumberFormat="1" applyFont="1" applyFill="1" applyBorder="1" applyAlignment="1" applyProtection="1">
      <alignment horizontal="center" vertical="center"/>
    </xf>
    <xf numFmtId="167" fontId="0" fillId="14" borderId="61" xfId="6" applyNumberFormat="1" applyFont="1" applyFill="1" applyBorder="1" applyAlignment="1" applyProtection="1">
      <alignment horizontal="center" vertical="center"/>
    </xf>
    <xf numFmtId="0" fontId="7" fillId="14" borderId="32" xfId="0" applyFont="1" applyFill="1" applyBorder="1" applyAlignment="1" applyProtection="1">
      <alignment horizontal="center" vertical="center"/>
    </xf>
    <xf numFmtId="0" fontId="7" fillId="14" borderId="68" xfId="0" applyFont="1" applyFill="1" applyBorder="1" applyAlignment="1" applyProtection="1">
      <alignment horizontal="center" vertical="center"/>
    </xf>
    <xf numFmtId="0" fontId="7" fillId="14" borderId="61" xfId="0" applyFont="1" applyFill="1" applyBorder="1" applyAlignment="1" applyProtection="1">
      <alignment horizontal="center" vertical="center"/>
    </xf>
    <xf numFmtId="0" fontId="4" fillId="10" borderId="35" xfId="0" applyFont="1" applyFill="1" applyBorder="1" applyAlignment="1" applyProtection="1">
      <alignment horizontal="center" vertical="center" wrapText="1"/>
    </xf>
    <xf numFmtId="0" fontId="4" fillId="10" borderId="49" xfId="0" applyFont="1" applyFill="1" applyBorder="1" applyAlignment="1" applyProtection="1">
      <alignment horizontal="center" vertical="center" wrapText="1"/>
    </xf>
    <xf numFmtId="0" fontId="4" fillId="10" borderId="61" xfId="0" applyFont="1" applyFill="1" applyBorder="1" applyAlignment="1" applyProtection="1">
      <alignment horizontal="center" vertical="center" wrapText="1"/>
    </xf>
  </cellXfs>
  <cellStyles count="9">
    <cellStyle name="Euro" xfId="3" xr:uid="{00000000-0005-0000-0000-000000000000}"/>
    <cellStyle name="Euro 2" xfId="5" xr:uid="{00000000-0005-0000-0000-000001000000}"/>
    <cellStyle name="Monétaire" xfId="6" builtinId="4"/>
    <cellStyle name="Monétaire 2" xfId="4" xr:uid="{00000000-0005-0000-0000-000002000000}"/>
    <cellStyle name="Monétaire 2 2" xfId="7" xr:uid="{0E8A31C3-5165-4626-8AE2-DD56EA4E15A1}"/>
    <cellStyle name="Monétaire 3" xfId="8" xr:uid="{73F5757C-DDD7-4997-A46B-31C5DF0AA3A7}"/>
    <cellStyle name="Normal" xfId="0" builtinId="0"/>
    <cellStyle name="Normal_demande de subvention FSE yc forfaitisation des coûts indirects sans protection" xfId="2" xr:uid="{00000000-0005-0000-0000-000004000000}"/>
    <cellStyle name="Pourcentage" xfId="1" builtinId="5"/>
  </cellStyles>
  <dxfs count="6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b/>
        <i val="0"/>
      </font>
      <fill>
        <patternFill>
          <bgColor rgb="FF00B050"/>
        </patternFill>
      </fill>
    </dxf>
    <dxf>
      <font>
        <b/>
        <i val="0"/>
        <color theme="0"/>
      </font>
      <fill>
        <patternFill>
          <bgColor rgb="FFFF0000"/>
        </patternFill>
      </fill>
    </dxf>
    <dxf>
      <font>
        <color rgb="FFFF0000"/>
      </font>
      <fill>
        <patternFill>
          <bgColor rgb="FFFFFF00"/>
        </patternFill>
      </fill>
    </dxf>
    <dxf>
      <font>
        <b/>
        <i val="0"/>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fgColor auto="1"/>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b val="0"/>
        <i val="0"/>
        <color rgb="FFFF0000"/>
      </font>
      <fill>
        <patternFill>
          <fgColor auto="1"/>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s>
  <tableStyles count="0" defaultTableStyle="TableStyleMedium2" defaultPivotStyle="PivotStyleLight16"/>
  <colors>
    <mruColors>
      <color rgb="FFCC04A6"/>
      <color rgb="FF99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49307</xdr:colOff>
      <xdr:row>0</xdr:row>
      <xdr:rowOff>160244</xdr:rowOff>
    </xdr:from>
    <xdr:ext cx="1856264" cy="1321867"/>
    <xdr:pic>
      <xdr:nvPicPr>
        <xdr:cNvPr id="2" name="Image 2">
          <a:extLst>
            <a:ext uri="{FF2B5EF4-FFF2-40B4-BE49-F238E27FC236}">
              <a16:creationId xmlns:a16="http://schemas.microsoft.com/office/drawing/2014/main" id="{91391F70-0023-4FED-BCA6-70CF4ACA8F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56264" cy="13218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127305</xdr:colOff>
      <xdr:row>0</xdr:row>
      <xdr:rowOff>95664</xdr:rowOff>
    </xdr:from>
    <xdr:to>
      <xdr:col>1</xdr:col>
      <xdr:colOff>1248709</xdr:colOff>
      <xdr:row>2</xdr:row>
      <xdr:rowOff>530845</xdr:rowOff>
    </xdr:to>
    <xdr:pic>
      <xdr:nvPicPr>
        <xdr:cNvPr id="2" name="Image 1">
          <a:extLst>
            <a:ext uri="{FF2B5EF4-FFF2-40B4-BE49-F238E27FC236}">
              <a16:creationId xmlns:a16="http://schemas.microsoft.com/office/drawing/2014/main" id="{27B29902-EC7E-4E94-8F86-E04C20EB2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305" y="95664"/>
          <a:ext cx="1685496" cy="1260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74083</xdr:rowOff>
    </xdr:from>
    <xdr:to>
      <xdr:col>1</xdr:col>
      <xdr:colOff>932392</xdr:colOff>
      <xdr:row>1</xdr:row>
      <xdr:rowOff>603736</xdr:rowOff>
    </xdr:to>
    <xdr:pic>
      <xdr:nvPicPr>
        <xdr:cNvPr id="2" name="Image 1">
          <a:extLst>
            <a:ext uri="{FF2B5EF4-FFF2-40B4-BE49-F238E27FC236}">
              <a16:creationId xmlns:a16="http://schemas.microsoft.com/office/drawing/2014/main" id="{EA70E0DC-D639-41B8-B693-CED75D57A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47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511528</xdr:colOff>
      <xdr:row>1</xdr:row>
      <xdr:rowOff>313972</xdr:rowOff>
    </xdr:from>
    <xdr:to>
      <xdr:col>2</xdr:col>
      <xdr:colOff>1440745</xdr:colOff>
      <xdr:row>2</xdr:row>
      <xdr:rowOff>624508</xdr:rowOff>
    </xdr:to>
    <xdr:pic>
      <xdr:nvPicPr>
        <xdr:cNvPr id="2" name="Image 1">
          <a:extLst>
            <a:ext uri="{FF2B5EF4-FFF2-40B4-BE49-F238E27FC236}">
              <a16:creationId xmlns:a16="http://schemas.microsoft.com/office/drawing/2014/main" id="{9943B5CF-B493-4C3D-9F36-24A14A66A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472" y="504472"/>
          <a:ext cx="929217" cy="7127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137029</xdr:colOff>
      <xdr:row>1</xdr:row>
      <xdr:rowOff>559910</xdr:rowOff>
    </xdr:from>
    <xdr:to>
      <xdr:col>2</xdr:col>
      <xdr:colOff>1069421</xdr:colOff>
      <xdr:row>2</xdr:row>
      <xdr:rowOff>429423</xdr:rowOff>
    </xdr:to>
    <xdr:pic>
      <xdr:nvPicPr>
        <xdr:cNvPr id="2" name="Image 1">
          <a:extLst>
            <a:ext uri="{FF2B5EF4-FFF2-40B4-BE49-F238E27FC236}">
              <a16:creationId xmlns:a16="http://schemas.microsoft.com/office/drawing/2014/main" id="{0F49E4CE-D0D7-4539-AA20-8B8DA5458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58" y="750410"/>
          <a:ext cx="932392" cy="7312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222250</xdr:colOff>
      <xdr:row>2</xdr:row>
      <xdr:rowOff>213591</xdr:rowOff>
    </xdr:from>
    <xdr:to>
      <xdr:col>2</xdr:col>
      <xdr:colOff>1154642</xdr:colOff>
      <xdr:row>2</xdr:row>
      <xdr:rowOff>943901</xdr:rowOff>
    </xdr:to>
    <xdr:pic>
      <xdr:nvPicPr>
        <xdr:cNvPr id="2" name="Image 1">
          <a:extLst>
            <a:ext uri="{FF2B5EF4-FFF2-40B4-BE49-F238E27FC236}">
              <a16:creationId xmlns:a16="http://schemas.microsoft.com/office/drawing/2014/main" id="{D2E91CE3-B422-44D6-9332-A2D7D6E50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05" y="640773"/>
          <a:ext cx="932392" cy="730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63500</xdr:rowOff>
    </xdr:from>
    <xdr:to>
      <xdr:col>2</xdr:col>
      <xdr:colOff>1046692</xdr:colOff>
      <xdr:row>3</xdr:row>
      <xdr:rowOff>176128</xdr:rowOff>
    </xdr:to>
    <xdr:pic>
      <xdr:nvPicPr>
        <xdr:cNvPr id="2" name="Image 1">
          <a:extLst>
            <a:ext uri="{FF2B5EF4-FFF2-40B4-BE49-F238E27FC236}">
              <a16:creationId xmlns:a16="http://schemas.microsoft.com/office/drawing/2014/main" id="{275CD162-C3E3-4D21-8CD9-B71D34C7E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0" y="63500"/>
          <a:ext cx="932392" cy="72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508000</xdr:colOff>
      <xdr:row>0</xdr:row>
      <xdr:rowOff>38100</xdr:rowOff>
    </xdr:from>
    <xdr:to>
      <xdr:col>2</xdr:col>
      <xdr:colOff>1440392</xdr:colOff>
      <xdr:row>2</xdr:row>
      <xdr:rowOff>341805</xdr:rowOff>
    </xdr:to>
    <xdr:pic>
      <xdr:nvPicPr>
        <xdr:cNvPr id="2" name="Image 1">
          <a:extLst>
            <a:ext uri="{FF2B5EF4-FFF2-40B4-BE49-F238E27FC236}">
              <a16:creationId xmlns:a16="http://schemas.microsoft.com/office/drawing/2014/main" id="{9EBA6BFA-9A9D-4C89-8F20-DEE117164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8150" y="38100"/>
          <a:ext cx="932392" cy="72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354542</xdr:colOff>
      <xdr:row>0</xdr:row>
      <xdr:rowOff>142874</xdr:rowOff>
    </xdr:from>
    <xdr:to>
      <xdr:col>2</xdr:col>
      <xdr:colOff>1286934</xdr:colOff>
      <xdr:row>3</xdr:row>
      <xdr:rowOff>30077</xdr:rowOff>
    </xdr:to>
    <xdr:pic>
      <xdr:nvPicPr>
        <xdr:cNvPr id="2" name="Image 1">
          <a:extLst>
            <a:ext uri="{FF2B5EF4-FFF2-40B4-BE49-F238E27FC236}">
              <a16:creationId xmlns:a16="http://schemas.microsoft.com/office/drawing/2014/main" id="{5E51B8C6-383C-47E9-AB79-A0320685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2625" y="142874"/>
          <a:ext cx="932392" cy="72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354542</xdr:colOff>
      <xdr:row>0</xdr:row>
      <xdr:rowOff>142874</xdr:rowOff>
    </xdr:from>
    <xdr:to>
      <xdr:col>2</xdr:col>
      <xdr:colOff>1286934</xdr:colOff>
      <xdr:row>2</xdr:row>
      <xdr:rowOff>443309</xdr:rowOff>
    </xdr:to>
    <xdr:pic>
      <xdr:nvPicPr>
        <xdr:cNvPr id="2" name="Image 1">
          <a:extLst>
            <a:ext uri="{FF2B5EF4-FFF2-40B4-BE49-F238E27FC236}">
              <a16:creationId xmlns:a16="http://schemas.microsoft.com/office/drawing/2014/main" id="{55E6EE1D-E9D1-4288-9F12-D936BE6FD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4692" y="142874"/>
          <a:ext cx="932392" cy="7317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254001</xdr:colOff>
      <xdr:row>0</xdr:row>
      <xdr:rowOff>11907</xdr:rowOff>
    </xdr:from>
    <xdr:to>
      <xdr:col>0</xdr:col>
      <xdr:colOff>1036162</xdr:colOff>
      <xdr:row>0</xdr:row>
      <xdr:rowOff>564066</xdr:rowOff>
    </xdr:to>
    <xdr:pic>
      <xdr:nvPicPr>
        <xdr:cNvPr id="2" name="Image 1">
          <a:extLst>
            <a:ext uri="{FF2B5EF4-FFF2-40B4-BE49-F238E27FC236}">
              <a16:creationId xmlns:a16="http://schemas.microsoft.com/office/drawing/2014/main" id="{EE5D9B50-0F0C-44C4-A71E-0D76FC2A4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2376" y="11907"/>
          <a:ext cx="782161" cy="5521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254001</xdr:colOff>
      <xdr:row>0</xdr:row>
      <xdr:rowOff>11907</xdr:rowOff>
    </xdr:from>
    <xdr:to>
      <xdr:col>0</xdr:col>
      <xdr:colOff>1036162</xdr:colOff>
      <xdr:row>0</xdr:row>
      <xdr:rowOff>564066</xdr:rowOff>
    </xdr:to>
    <xdr:pic>
      <xdr:nvPicPr>
        <xdr:cNvPr id="2" name="Image 1">
          <a:extLst>
            <a:ext uri="{FF2B5EF4-FFF2-40B4-BE49-F238E27FC236}">
              <a16:creationId xmlns:a16="http://schemas.microsoft.com/office/drawing/2014/main" id="{59A34AC7-1A74-48EF-91F9-3084EAD6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1907"/>
          <a:ext cx="782161" cy="552159"/>
        </a:xfrm>
        <a:prstGeom prst="rect">
          <a:avLst/>
        </a:prstGeom>
      </xdr:spPr>
    </xdr:pic>
    <xdr:clientData/>
  </xdr:twoCellAnchor>
  <xdr:twoCellAnchor editAs="oneCell">
    <xdr:from>
      <xdr:col>0</xdr:col>
      <xdr:colOff>254001</xdr:colOff>
      <xdr:row>0</xdr:row>
      <xdr:rowOff>11907</xdr:rowOff>
    </xdr:from>
    <xdr:to>
      <xdr:col>0</xdr:col>
      <xdr:colOff>1036162</xdr:colOff>
      <xdr:row>0</xdr:row>
      <xdr:rowOff>564066</xdr:rowOff>
    </xdr:to>
    <xdr:pic>
      <xdr:nvPicPr>
        <xdr:cNvPr id="5" name="Image 4">
          <a:extLst>
            <a:ext uri="{FF2B5EF4-FFF2-40B4-BE49-F238E27FC236}">
              <a16:creationId xmlns:a16="http://schemas.microsoft.com/office/drawing/2014/main" id="{9A6D3990-FAEF-4D95-81A6-D6D8CC2B8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1907"/>
          <a:ext cx="782161" cy="55215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CC3C-4C07-4132-8683-C7E47DE1B7AD}">
  <sheetPr>
    <tabColor theme="9" tint="-0.249977111117893"/>
    <pageSetUpPr fitToPage="1"/>
  </sheetPr>
  <dimension ref="A1:X36"/>
  <sheetViews>
    <sheetView showGridLines="0" tabSelected="1" zoomScale="52" zoomScaleNormal="52" zoomScaleSheetLayoutView="80" zoomScalePageLayoutView="120" workbookViewId="0">
      <selection activeCell="A9" sqref="A9:X9"/>
    </sheetView>
  </sheetViews>
  <sheetFormatPr baseColWidth="10" defaultColWidth="11.453125" defaultRowHeight="14.5" x14ac:dyDescent="0.35"/>
  <cols>
    <col min="1" max="2" width="11.453125" style="402"/>
    <col min="3" max="3" width="19.6328125" style="402" customWidth="1"/>
    <col min="4" max="4" width="11.453125" style="402"/>
    <col min="5" max="5" width="19.6328125" style="402" customWidth="1"/>
    <col min="6" max="6" width="11.453125" style="402"/>
    <col min="7" max="7" width="19.6328125" style="402" customWidth="1"/>
    <col min="8" max="8" width="11.453125" style="402"/>
    <col min="9" max="9" width="19.6328125" style="402" customWidth="1"/>
    <col min="10" max="10" width="11.453125" style="402" customWidth="1"/>
    <col min="11" max="11" width="19.6328125" style="402" customWidth="1"/>
    <col min="12" max="12" width="11.453125" style="402" customWidth="1"/>
    <col min="13" max="13" width="19.6328125" style="402" customWidth="1"/>
    <col min="14" max="14" width="11.453125" style="402" customWidth="1"/>
    <col min="15" max="15" width="19.6328125" style="402" customWidth="1"/>
    <col min="16" max="16384" width="11.453125" style="402"/>
  </cols>
  <sheetData>
    <row r="1" spans="1:24" x14ac:dyDescent="0.35">
      <c r="A1" s="430"/>
      <c r="B1" s="431"/>
      <c r="C1" s="431"/>
      <c r="D1" s="431"/>
      <c r="E1" s="431"/>
      <c r="F1" s="431"/>
      <c r="G1" s="431"/>
      <c r="H1" s="431"/>
      <c r="I1" s="431"/>
      <c r="J1" s="431"/>
      <c r="K1" s="431"/>
      <c r="L1" s="431"/>
      <c r="M1" s="431"/>
      <c r="N1" s="431"/>
      <c r="O1" s="431"/>
      <c r="P1" s="431"/>
      <c r="Q1" s="431"/>
      <c r="R1" s="431"/>
      <c r="S1" s="431"/>
      <c r="T1" s="431"/>
      <c r="U1" s="431"/>
      <c r="V1" s="431"/>
      <c r="W1" s="431"/>
      <c r="X1" s="432"/>
    </row>
    <row r="2" spans="1:24" x14ac:dyDescent="0.35">
      <c r="A2" s="433"/>
      <c r="X2" s="434"/>
    </row>
    <row r="3" spans="1:24" x14ac:dyDescent="0.35">
      <c r="A3" s="433"/>
      <c r="X3" s="434"/>
    </row>
    <row r="4" spans="1:24" x14ac:dyDescent="0.35">
      <c r="A4" s="433"/>
      <c r="X4" s="434"/>
    </row>
    <row r="5" spans="1:24" x14ac:dyDescent="0.35">
      <c r="A5" s="433"/>
      <c r="X5" s="434"/>
    </row>
    <row r="6" spans="1:24" x14ac:dyDescent="0.35">
      <c r="A6" s="433"/>
      <c r="X6" s="434"/>
    </row>
    <row r="7" spans="1:24" x14ac:dyDescent="0.35">
      <c r="A7" s="433"/>
      <c r="V7" s="1007"/>
      <c r="W7" s="1007"/>
      <c r="X7" s="434"/>
    </row>
    <row r="8" spans="1:24" ht="21" x14ac:dyDescent="0.35">
      <c r="A8" s="1017" t="s">
        <v>63</v>
      </c>
      <c r="B8" s="1018"/>
      <c r="C8" s="1018"/>
      <c r="D8" s="1018"/>
      <c r="E8" s="1018"/>
      <c r="F8" s="1018"/>
      <c r="G8" s="1018"/>
      <c r="H8" s="1018"/>
      <c r="I8" s="1018"/>
      <c r="J8" s="1018"/>
      <c r="K8" s="1018"/>
      <c r="L8" s="1018"/>
      <c r="M8" s="1018"/>
      <c r="N8" s="1018"/>
      <c r="O8" s="1018"/>
      <c r="P8" s="1018"/>
      <c r="Q8" s="1018"/>
      <c r="R8" s="1018"/>
      <c r="S8" s="1018"/>
      <c r="T8" s="1018"/>
      <c r="U8" s="1018"/>
      <c r="V8" s="1018"/>
      <c r="W8" s="1018"/>
      <c r="X8" s="1019"/>
    </row>
    <row r="9" spans="1:24" ht="43" customHeight="1" x14ac:dyDescent="0.35">
      <c r="A9" s="1014" t="s">
        <v>71</v>
      </c>
      <c r="B9" s="1015"/>
      <c r="C9" s="1015"/>
      <c r="D9" s="1015"/>
      <c r="E9" s="1015"/>
      <c r="F9" s="1015"/>
      <c r="G9" s="1015"/>
      <c r="H9" s="1015"/>
      <c r="I9" s="1015"/>
      <c r="J9" s="1015"/>
      <c r="K9" s="1015"/>
      <c r="L9" s="1015"/>
      <c r="M9" s="1015"/>
      <c r="N9" s="1015"/>
      <c r="O9" s="1015"/>
      <c r="P9" s="1015"/>
      <c r="Q9" s="1015"/>
      <c r="R9" s="1015"/>
      <c r="S9" s="1015"/>
      <c r="T9" s="1015"/>
      <c r="U9" s="1015"/>
      <c r="V9" s="1015"/>
      <c r="W9" s="1015"/>
      <c r="X9" s="1016"/>
    </row>
    <row r="10" spans="1:24" ht="21" x14ac:dyDescent="0.35">
      <c r="A10" s="1024" t="s">
        <v>70</v>
      </c>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6"/>
    </row>
    <row r="11" spans="1:24" ht="21" x14ac:dyDescent="0.35">
      <c r="A11" s="435"/>
      <c r="B11" s="436"/>
      <c r="C11" s="436"/>
      <c r="D11" s="436"/>
      <c r="E11" s="436"/>
      <c r="F11" s="436"/>
      <c r="G11" s="436"/>
      <c r="H11" s="436"/>
      <c r="I11" s="436"/>
      <c r="J11" s="437"/>
      <c r="K11" s="437"/>
      <c r="L11" s="437"/>
      <c r="M11" s="437"/>
      <c r="N11" s="437"/>
      <c r="O11" s="436"/>
      <c r="P11" s="436"/>
      <c r="Q11" s="436"/>
      <c r="R11" s="436"/>
      <c r="S11" s="436"/>
      <c r="T11" s="436"/>
      <c r="U11" s="436"/>
      <c r="V11" s="436"/>
      <c r="W11" s="436"/>
      <c r="X11" s="438"/>
    </row>
    <row r="12" spans="1:24" ht="28.5" x14ac:dyDescent="0.35">
      <c r="A12" s="1011" t="s">
        <v>64</v>
      </c>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3"/>
    </row>
    <row r="13" spans="1:24" ht="28.5" x14ac:dyDescent="0.35">
      <c r="A13" s="439"/>
      <c r="B13" s="440"/>
      <c r="C13" s="440"/>
      <c r="D13" s="440"/>
      <c r="E13" s="440"/>
      <c r="F13" s="440"/>
      <c r="G13" s="440"/>
      <c r="H13" s="440"/>
      <c r="I13" s="440"/>
      <c r="J13" s="440"/>
      <c r="K13" s="1027" t="s">
        <v>380</v>
      </c>
      <c r="L13" s="1027"/>
      <c r="M13" s="1027"/>
      <c r="N13" s="440"/>
      <c r="O13" s="440"/>
      <c r="P13" s="440"/>
      <c r="Q13" s="440"/>
      <c r="R13" s="440"/>
      <c r="S13" s="440"/>
      <c r="T13" s="440"/>
      <c r="U13" s="440"/>
      <c r="V13" s="440"/>
      <c r="W13" s="440"/>
      <c r="X13" s="441"/>
    </row>
    <row r="14" spans="1:24" x14ac:dyDescent="0.35">
      <c r="A14" s="433"/>
      <c r="X14" s="434"/>
    </row>
    <row r="15" spans="1:24" ht="35.25" customHeight="1" x14ac:dyDescent="0.35">
      <c r="A15" s="433"/>
      <c r="B15" s="1020" t="s">
        <v>65</v>
      </c>
      <c r="C15" s="1020"/>
      <c r="D15" s="1020"/>
      <c r="E15" s="1020"/>
      <c r="F15" s="1020"/>
      <c r="G15" s="1020"/>
      <c r="H15" s="1020"/>
      <c r="I15" s="1020"/>
      <c r="J15" s="1020"/>
      <c r="K15" s="1020"/>
      <c r="L15" s="1020"/>
      <c r="M15" s="1020"/>
      <c r="N15" s="1020"/>
      <c r="O15" s="1020"/>
      <c r="P15" s="1020"/>
      <c r="Q15" s="1020"/>
      <c r="R15" s="1020"/>
      <c r="S15" s="1020"/>
      <c r="T15" s="1020"/>
      <c r="U15" s="1020"/>
      <c r="V15" s="1020"/>
      <c r="W15" s="1020"/>
      <c r="X15" s="434"/>
    </row>
    <row r="16" spans="1:24" x14ac:dyDescent="0.35">
      <c r="A16" s="433"/>
      <c r="X16" s="434"/>
    </row>
    <row r="17" spans="1:24" ht="18.5" x14ac:dyDescent="0.35">
      <c r="A17" s="433"/>
      <c r="B17" s="1010" t="s">
        <v>66</v>
      </c>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434"/>
    </row>
    <row r="18" spans="1:24" ht="79" customHeight="1" x14ac:dyDescent="0.35">
      <c r="A18" s="433"/>
      <c r="B18" s="1021" t="s">
        <v>381</v>
      </c>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434"/>
    </row>
    <row r="19" spans="1:24" ht="85.5" customHeight="1" x14ac:dyDescent="0.35">
      <c r="A19" s="433"/>
      <c r="B19" s="1021" t="s">
        <v>311</v>
      </c>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434"/>
    </row>
    <row r="20" spans="1:24" ht="16" thickBot="1" x14ac:dyDescent="0.4">
      <c r="A20" s="433"/>
      <c r="B20" s="443"/>
      <c r="C20" s="443"/>
      <c r="D20" s="443"/>
      <c r="E20" s="443"/>
      <c r="F20" s="443"/>
      <c r="G20" s="443"/>
      <c r="H20" s="443"/>
      <c r="I20" s="443"/>
      <c r="J20" s="443"/>
      <c r="K20" s="443"/>
      <c r="L20" s="443"/>
      <c r="M20" s="443"/>
      <c r="N20" s="443"/>
      <c r="O20" s="443"/>
      <c r="P20" s="443"/>
      <c r="Q20" s="443"/>
      <c r="R20" s="443"/>
      <c r="S20" s="443"/>
      <c r="T20" s="443"/>
      <c r="U20" s="443"/>
      <c r="V20" s="443"/>
      <c r="W20" s="443"/>
      <c r="X20" s="434"/>
    </row>
    <row r="21" spans="1:24" ht="52" customHeight="1" thickBot="1" x14ac:dyDescent="0.4">
      <c r="A21" s="433"/>
      <c r="B21" s="1004" t="s">
        <v>82</v>
      </c>
      <c r="C21" s="1005"/>
      <c r="D21" s="1005"/>
      <c r="E21" s="1005"/>
      <c r="F21" s="1005"/>
      <c r="G21" s="1005"/>
      <c r="H21" s="1005"/>
      <c r="I21" s="1005"/>
      <c r="J21" s="1005"/>
      <c r="K21" s="1005"/>
      <c r="L21" s="1005"/>
      <c r="M21" s="1005"/>
      <c r="N21" s="1005"/>
      <c r="O21" s="1006"/>
      <c r="P21" s="444"/>
      <c r="Q21" s="444"/>
      <c r="R21" s="444"/>
      <c r="S21" s="444"/>
      <c r="T21" s="444"/>
      <c r="U21" s="444"/>
      <c r="V21" s="444"/>
      <c r="W21" s="444"/>
      <c r="X21" s="434"/>
    </row>
    <row r="22" spans="1:24" ht="52" customHeight="1" thickBot="1" x14ac:dyDescent="0.4">
      <c r="A22" s="433"/>
      <c r="B22" s="1004" t="s">
        <v>0</v>
      </c>
      <c r="C22" s="1006"/>
      <c r="D22" s="1004" t="s">
        <v>1</v>
      </c>
      <c r="E22" s="1006"/>
      <c r="F22" s="1004" t="s">
        <v>2</v>
      </c>
      <c r="G22" s="1006"/>
      <c r="H22" s="1004" t="s">
        <v>3</v>
      </c>
      <c r="I22" s="1006"/>
      <c r="J22" s="1004" t="s">
        <v>194</v>
      </c>
      <c r="K22" s="1006"/>
      <c r="L22" s="1004" t="s">
        <v>280</v>
      </c>
      <c r="M22" s="1006"/>
      <c r="N22" s="1004" t="s">
        <v>281</v>
      </c>
      <c r="O22" s="1006"/>
      <c r="P22" s="444"/>
      <c r="Q22" s="444"/>
      <c r="R22" s="444"/>
      <c r="S22" s="444"/>
      <c r="T22" s="444"/>
      <c r="U22" s="444"/>
      <c r="V22" s="444"/>
      <c r="W22" s="444"/>
      <c r="X22" s="434"/>
    </row>
    <row r="23" spans="1:24" ht="52" customHeight="1" thickBot="1" x14ac:dyDescent="0.4">
      <c r="A23" s="433"/>
      <c r="B23" s="445" t="s">
        <v>81</v>
      </c>
      <c r="C23" s="105"/>
      <c r="D23" s="445" t="s">
        <v>81</v>
      </c>
      <c r="E23" s="105"/>
      <c r="F23" s="445" t="s">
        <v>81</v>
      </c>
      <c r="G23" s="105"/>
      <c r="H23" s="445" t="s">
        <v>81</v>
      </c>
      <c r="I23" s="105"/>
      <c r="J23" s="445" t="s">
        <v>81</v>
      </c>
      <c r="K23" s="105"/>
      <c r="L23" s="445" t="s">
        <v>81</v>
      </c>
      <c r="M23" s="105"/>
      <c r="N23" s="445" t="s">
        <v>81</v>
      </c>
      <c r="O23" s="105"/>
      <c r="P23" s="444"/>
      <c r="Q23" s="444"/>
      <c r="R23" s="444"/>
      <c r="S23" s="444"/>
      <c r="T23" s="444"/>
      <c r="U23" s="444"/>
      <c r="V23" s="444"/>
      <c r="W23" s="444"/>
      <c r="X23" s="434"/>
    </row>
    <row r="24" spans="1:24" ht="15.5" x14ac:dyDescent="0.35">
      <c r="A24" s="433"/>
      <c r="B24" s="443"/>
      <c r="C24" s="443"/>
      <c r="D24" s="443"/>
      <c r="E24" s="443"/>
      <c r="F24" s="443"/>
      <c r="G24" s="443"/>
      <c r="H24" s="443"/>
      <c r="I24" s="443"/>
      <c r="J24" s="443"/>
      <c r="K24" s="443"/>
      <c r="L24" s="443"/>
      <c r="M24" s="443"/>
      <c r="N24" s="443"/>
      <c r="O24" s="443"/>
      <c r="P24" s="443"/>
      <c r="Q24" s="443"/>
      <c r="R24" s="443"/>
      <c r="S24" s="443"/>
      <c r="T24" s="443"/>
      <c r="U24" s="443"/>
      <c r="V24" s="443"/>
      <c r="W24" s="443"/>
      <c r="X24" s="434"/>
    </row>
    <row r="25" spans="1:24" ht="35.5" customHeight="1" x14ac:dyDescent="0.35">
      <c r="A25" s="433"/>
      <c r="B25" s="1021" t="s">
        <v>310</v>
      </c>
      <c r="C25" s="1022"/>
      <c r="D25" s="1022"/>
      <c r="E25" s="1022"/>
      <c r="F25" s="1022"/>
      <c r="G25" s="1022"/>
      <c r="H25" s="1022"/>
      <c r="I25" s="1022"/>
      <c r="J25" s="1022"/>
      <c r="K25" s="1022"/>
      <c r="L25" s="1022"/>
      <c r="M25" s="1022"/>
      <c r="N25" s="1022"/>
      <c r="O25" s="1022"/>
      <c r="P25" s="1022"/>
      <c r="Q25" s="1022"/>
      <c r="R25" s="1022"/>
      <c r="S25" s="1022"/>
      <c r="T25" s="1022"/>
      <c r="U25" s="1022"/>
      <c r="V25" s="1022"/>
      <c r="W25" s="1022"/>
      <c r="X25" s="434"/>
    </row>
    <row r="26" spans="1:24" ht="350.5" customHeight="1" x14ac:dyDescent="0.35">
      <c r="A26" s="433"/>
      <c r="B26" s="1021" t="s">
        <v>393</v>
      </c>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434"/>
    </row>
    <row r="27" spans="1:24" ht="147.5" customHeight="1" x14ac:dyDescent="0.35">
      <c r="A27" s="433"/>
      <c r="B27" s="1008" t="s">
        <v>318</v>
      </c>
      <c r="C27" s="1008"/>
      <c r="D27" s="1008"/>
      <c r="E27" s="1008"/>
      <c r="F27" s="1008"/>
      <c r="G27" s="1008"/>
      <c r="H27" s="1008"/>
      <c r="I27" s="1008"/>
      <c r="J27" s="1008"/>
      <c r="K27" s="1008"/>
      <c r="L27" s="1008"/>
      <c r="M27" s="1008"/>
      <c r="N27" s="1008"/>
      <c r="O27" s="1008"/>
      <c r="P27" s="1008"/>
      <c r="Q27" s="1008"/>
      <c r="R27" s="1008"/>
      <c r="S27" s="1008"/>
      <c r="T27" s="1008"/>
      <c r="U27" s="1008"/>
      <c r="V27" s="1008"/>
      <c r="W27" s="1008"/>
      <c r="X27" s="434"/>
    </row>
    <row r="28" spans="1:24" ht="120" customHeight="1" x14ac:dyDescent="0.35">
      <c r="A28" s="433"/>
      <c r="B28" s="1009" t="s">
        <v>317</v>
      </c>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434"/>
    </row>
    <row r="29" spans="1:24" ht="32" customHeight="1" x14ac:dyDescent="0.35">
      <c r="A29" s="433"/>
      <c r="B29" s="1009" t="s">
        <v>316</v>
      </c>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434"/>
    </row>
    <row r="30" spans="1:24" x14ac:dyDescent="0.35">
      <c r="A30" s="433"/>
      <c r="X30" s="434"/>
    </row>
    <row r="31" spans="1:24" ht="18.5" x14ac:dyDescent="0.35">
      <c r="A31" s="433"/>
      <c r="B31" s="1029" t="s">
        <v>67</v>
      </c>
      <c r="C31" s="1029"/>
      <c r="D31" s="1029"/>
      <c r="E31" s="1029"/>
      <c r="F31" s="1029"/>
      <c r="G31" s="1029"/>
      <c r="H31" s="1029"/>
      <c r="I31" s="1029"/>
      <c r="J31" s="1029"/>
      <c r="K31" s="1029"/>
      <c r="L31" s="1029"/>
      <c r="M31" s="1029"/>
      <c r="N31" s="1029"/>
      <c r="O31" s="1029"/>
      <c r="P31" s="1029"/>
      <c r="Q31" s="1029"/>
      <c r="R31" s="1029"/>
      <c r="S31" s="1029"/>
      <c r="T31" s="1029"/>
      <c r="U31" s="1029"/>
      <c r="V31" s="1029"/>
      <c r="W31" s="1029"/>
      <c r="X31" s="434"/>
    </row>
    <row r="32" spans="1:24" ht="110.5" customHeight="1" x14ac:dyDescent="0.35">
      <c r="A32" s="433"/>
      <c r="B32" s="1008" t="s">
        <v>80</v>
      </c>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434"/>
    </row>
    <row r="33" spans="1:24" ht="15.5" x14ac:dyDescent="0.35">
      <c r="A33" s="433"/>
      <c r="B33" s="443"/>
      <c r="C33" s="443"/>
      <c r="D33" s="443"/>
      <c r="E33" s="443"/>
      <c r="F33" s="443"/>
      <c r="G33" s="443"/>
      <c r="H33" s="443"/>
      <c r="I33" s="443"/>
      <c r="J33" s="443"/>
      <c r="K33" s="443"/>
      <c r="L33" s="443"/>
      <c r="M33" s="443"/>
      <c r="N33" s="443"/>
      <c r="O33" s="443"/>
      <c r="P33" s="443"/>
      <c r="Q33" s="443"/>
      <c r="R33" s="443"/>
      <c r="S33" s="443"/>
      <c r="T33" s="443"/>
      <c r="U33" s="443"/>
      <c r="V33" s="443"/>
      <c r="W33" s="443"/>
      <c r="X33" s="434"/>
    </row>
    <row r="34" spans="1:24" ht="18.5" x14ac:dyDescent="0.35">
      <c r="A34" s="433"/>
      <c r="B34" s="1010" t="s">
        <v>68</v>
      </c>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434"/>
    </row>
    <row r="35" spans="1:24" ht="33" customHeight="1" x14ac:dyDescent="0.35">
      <c r="A35" s="433"/>
      <c r="B35" s="1008" t="s">
        <v>69</v>
      </c>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434"/>
    </row>
    <row r="36" spans="1:24" ht="21.5" thickBot="1" x14ac:dyDescent="0.4">
      <c r="A36" s="446"/>
      <c r="B36" s="447"/>
      <c r="C36" s="448"/>
      <c r="D36" s="448"/>
      <c r="E36" s="448"/>
      <c r="F36" s="448"/>
      <c r="G36" s="448"/>
      <c r="H36" s="448"/>
      <c r="I36" s="448"/>
      <c r="J36" s="448"/>
      <c r="K36" s="448"/>
      <c r="L36" s="448"/>
      <c r="M36" s="448"/>
      <c r="N36" s="448"/>
      <c r="O36" s="448"/>
      <c r="P36" s="448"/>
      <c r="Q36" s="448"/>
      <c r="R36" s="448"/>
      <c r="S36" s="448"/>
      <c r="T36" s="448"/>
      <c r="U36" s="448"/>
      <c r="V36" s="448"/>
      <c r="W36" s="448"/>
      <c r="X36" s="449"/>
    </row>
  </sheetData>
  <sheetProtection algorithmName="SHA-512" hashValue="1DLF2quFGhSlxobPKN5iH1RzrbLZNwCu0WKMfhmYapJnSsgHcZGZs6CvNKiwJP4XZwtx4EyV5J58xnEGlI7PMQ==" saltValue="F8lrtuO2pSVF5wPZ6VLPyQ==" spinCount="100000" sheet="1" formatCells="0" formatColumns="0" formatRows="0" insertColumns="0" insertRows="0" insertHyperlinks="0" deleteColumns="0" deleteRows="0" sort="0" autoFilter="0" pivotTables="0"/>
  <mergeCells count="27">
    <mergeCell ref="B35:W35"/>
    <mergeCell ref="B32:W32"/>
    <mergeCell ref="B34:W34"/>
    <mergeCell ref="B22:C22"/>
    <mergeCell ref="D22:E22"/>
    <mergeCell ref="F22:G22"/>
    <mergeCell ref="H22:I22"/>
    <mergeCell ref="J22:K22"/>
    <mergeCell ref="L22:M22"/>
    <mergeCell ref="N22:O22"/>
    <mergeCell ref="B31:W31"/>
    <mergeCell ref="B21:O21"/>
    <mergeCell ref="V7:W7"/>
    <mergeCell ref="B27:W27"/>
    <mergeCell ref="B29:W29"/>
    <mergeCell ref="B17:W17"/>
    <mergeCell ref="A12:X12"/>
    <mergeCell ref="A9:X9"/>
    <mergeCell ref="A8:X8"/>
    <mergeCell ref="B15:W15"/>
    <mergeCell ref="B25:W25"/>
    <mergeCell ref="B28:W28"/>
    <mergeCell ref="B19:W19"/>
    <mergeCell ref="B26:W26"/>
    <mergeCell ref="A10:X10"/>
    <mergeCell ref="K13:M13"/>
    <mergeCell ref="B18:W18"/>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82AD-2E85-4970-86AD-8AB060B5682A}">
  <sheetPr>
    <tabColor theme="5" tint="0.39997558519241921"/>
    <pageSetUpPr fitToPage="1"/>
  </sheetPr>
  <dimension ref="A1:AX40"/>
  <sheetViews>
    <sheetView showGridLines="0" zoomScale="60" zoomScaleNormal="60" workbookViewId="0">
      <selection activeCell="C6" sqref="C6"/>
    </sheetView>
  </sheetViews>
  <sheetFormatPr baseColWidth="10" defaultColWidth="11.453125" defaultRowHeight="14.5" outlineLevelRow="1" x14ac:dyDescent="0.35"/>
  <cols>
    <col min="1" max="1" width="8.08984375" style="450" customWidth="1"/>
    <col min="2" max="2" width="32.1796875" style="450" bestFit="1" customWidth="1"/>
    <col min="3" max="3" width="27.36328125" style="450" bestFit="1" customWidth="1"/>
    <col min="4" max="4" width="32.1796875" style="450" bestFit="1" customWidth="1"/>
    <col min="5" max="5" width="19.90625" style="450" bestFit="1" customWidth="1"/>
    <col min="6" max="6" width="32.1796875" style="450" bestFit="1" customWidth="1"/>
    <col min="7" max="7" width="28.453125" style="450" customWidth="1"/>
    <col min="8" max="8" width="32.1796875" style="450" customWidth="1"/>
    <col min="9" max="9" width="22.90625" style="450" customWidth="1"/>
    <col min="10" max="10" width="32.1796875" style="450" customWidth="1"/>
    <col min="11" max="11" width="30.1796875" style="450" customWidth="1"/>
    <col min="12" max="12" width="32.1796875" style="450" customWidth="1"/>
    <col min="13" max="13" width="30.1796875" style="450" customWidth="1"/>
    <col min="14" max="14" width="32.1796875" style="450" customWidth="1"/>
    <col min="15" max="15" width="30.1796875" style="450" customWidth="1"/>
    <col min="16" max="16" width="24.1796875" style="450" customWidth="1"/>
    <col min="17" max="17" width="18.36328125" style="450" bestFit="1" customWidth="1"/>
    <col min="18" max="18" width="27.453125" style="450" bestFit="1" customWidth="1"/>
    <col min="19" max="19" width="29.90625" style="450" bestFit="1" customWidth="1"/>
    <col min="20" max="20" width="28.81640625" style="450" bestFit="1" customWidth="1"/>
    <col min="21" max="21" width="21.81640625" style="450" bestFit="1" customWidth="1"/>
    <col min="22" max="22" width="25.1796875" style="450" customWidth="1"/>
    <col min="23" max="25" width="17.36328125" style="450" bestFit="1" customWidth="1"/>
    <col min="26" max="26" width="27.36328125" style="450" bestFit="1" customWidth="1"/>
    <col min="27" max="27" width="24" style="450" bestFit="1" customWidth="1"/>
    <col min="28" max="28" width="24.81640625" style="450" customWidth="1"/>
    <col min="29" max="30" width="17.36328125" style="450" bestFit="1" customWidth="1"/>
    <col min="31" max="31" width="17" style="450" customWidth="1"/>
    <col min="32" max="32" width="27.36328125" style="450" bestFit="1" customWidth="1"/>
    <col min="33" max="33" width="24" style="450" bestFit="1" customWidth="1"/>
    <col min="34" max="34" width="24.81640625" style="450" customWidth="1"/>
    <col min="35" max="37" width="17.36328125" style="450" bestFit="1" customWidth="1"/>
    <col min="38" max="38" width="17" style="450" customWidth="1"/>
    <col min="39" max="39" width="27.36328125" style="450" bestFit="1" customWidth="1"/>
    <col min="40" max="40" width="24" style="450" bestFit="1" customWidth="1"/>
    <col min="41" max="41" width="24.81640625" style="450" customWidth="1"/>
    <col min="42" max="44" width="17.36328125" style="450" bestFit="1" customWidth="1"/>
    <col min="45" max="45" width="17" style="450" customWidth="1"/>
    <col min="46" max="46" width="27.36328125" style="450" bestFit="1" customWidth="1"/>
    <col min="47" max="47" width="24" style="450" bestFit="1" customWidth="1"/>
    <col min="48" max="48" width="24.81640625" style="450" customWidth="1"/>
    <col min="49" max="50" width="17.36328125" style="450" bestFit="1" customWidth="1"/>
    <col min="51" max="16384" width="11.453125" style="450"/>
  </cols>
  <sheetData>
    <row r="1" spans="2:43" ht="15" thickBot="1" x14ac:dyDescent="0.4"/>
    <row r="2" spans="2:43" s="451" customFormat="1" ht="50.25" customHeight="1" thickBot="1" x14ac:dyDescent="0.4">
      <c r="B2" s="1004" t="s">
        <v>76</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6"/>
    </row>
    <row r="3" spans="2:43" s="451" customFormat="1" ht="50.25" customHeight="1" thickBot="1" x14ac:dyDescent="0.4">
      <c r="B3" s="1004" t="s">
        <v>0</v>
      </c>
      <c r="C3" s="1005"/>
      <c r="D3" s="1005"/>
      <c r="E3" s="1005"/>
      <c r="F3" s="1005"/>
      <c r="G3" s="1006"/>
      <c r="H3" s="1004" t="s">
        <v>1</v>
      </c>
      <c r="I3" s="1005"/>
      <c r="J3" s="1005"/>
      <c r="K3" s="1005"/>
      <c r="L3" s="1005"/>
      <c r="M3" s="1006"/>
      <c r="N3" s="1004" t="s">
        <v>2</v>
      </c>
      <c r="O3" s="1005"/>
      <c r="P3" s="1005"/>
      <c r="Q3" s="1005"/>
      <c r="R3" s="1005"/>
      <c r="S3" s="1006"/>
      <c r="T3" s="1004" t="s">
        <v>3</v>
      </c>
      <c r="U3" s="1005"/>
      <c r="V3" s="1005"/>
      <c r="W3" s="1005"/>
      <c r="X3" s="1005"/>
      <c r="Y3" s="1006"/>
      <c r="Z3" s="1004" t="s">
        <v>194</v>
      </c>
      <c r="AA3" s="1005"/>
      <c r="AB3" s="1005"/>
      <c r="AC3" s="1005"/>
      <c r="AD3" s="1005"/>
      <c r="AE3" s="1006"/>
      <c r="AF3" s="1004" t="s">
        <v>280</v>
      </c>
      <c r="AG3" s="1005"/>
      <c r="AH3" s="1005"/>
      <c r="AI3" s="1005"/>
      <c r="AJ3" s="1005"/>
      <c r="AK3" s="1006"/>
      <c r="AL3" s="1004" t="s">
        <v>281</v>
      </c>
      <c r="AM3" s="1005"/>
      <c r="AN3" s="1005"/>
      <c r="AO3" s="1005"/>
      <c r="AP3" s="1005"/>
      <c r="AQ3" s="1006"/>
    </row>
    <row r="4" spans="2:43" s="451" customFormat="1" ht="29" x14ac:dyDescent="0.35">
      <c r="B4" s="1040" t="s">
        <v>4</v>
      </c>
      <c r="C4" s="452" t="s">
        <v>5</v>
      </c>
      <c r="D4" s="452" t="s">
        <v>6</v>
      </c>
      <c r="E4" s="452" t="s">
        <v>7</v>
      </c>
      <c r="F4" s="452" t="s">
        <v>38</v>
      </c>
      <c r="G4" s="453" t="s">
        <v>8</v>
      </c>
      <c r="H4" s="1040" t="s">
        <v>4</v>
      </c>
      <c r="I4" s="452" t="s">
        <v>5</v>
      </c>
      <c r="J4" s="452" t="s">
        <v>6</v>
      </c>
      <c r="K4" s="452" t="s">
        <v>7</v>
      </c>
      <c r="L4" s="452" t="s">
        <v>38</v>
      </c>
      <c r="M4" s="453" t="s">
        <v>8</v>
      </c>
      <c r="N4" s="1040" t="s">
        <v>4</v>
      </c>
      <c r="O4" s="452" t="s">
        <v>5</v>
      </c>
      <c r="P4" s="452" t="s">
        <v>6</v>
      </c>
      <c r="Q4" s="452" t="s">
        <v>7</v>
      </c>
      <c r="R4" s="452" t="s">
        <v>38</v>
      </c>
      <c r="S4" s="453" t="s">
        <v>8</v>
      </c>
      <c r="T4" s="1040" t="s">
        <v>4</v>
      </c>
      <c r="U4" s="452" t="s">
        <v>5</v>
      </c>
      <c r="V4" s="452" t="s">
        <v>6</v>
      </c>
      <c r="W4" s="452" t="s">
        <v>7</v>
      </c>
      <c r="X4" s="452" t="s">
        <v>38</v>
      </c>
      <c r="Y4" s="453" t="s">
        <v>8</v>
      </c>
      <c r="Z4" s="1040" t="s">
        <v>4</v>
      </c>
      <c r="AA4" s="452" t="s">
        <v>5</v>
      </c>
      <c r="AB4" s="452" t="s">
        <v>6</v>
      </c>
      <c r="AC4" s="452" t="s">
        <v>7</v>
      </c>
      <c r="AD4" s="452" t="s">
        <v>38</v>
      </c>
      <c r="AE4" s="453" t="s">
        <v>8</v>
      </c>
      <c r="AF4" s="1040" t="s">
        <v>4</v>
      </c>
      <c r="AG4" s="452" t="s">
        <v>5</v>
      </c>
      <c r="AH4" s="452" t="s">
        <v>6</v>
      </c>
      <c r="AI4" s="452" t="s">
        <v>7</v>
      </c>
      <c r="AJ4" s="452" t="s">
        <v>38</v>
      </c>
      <c r="AK4" s="453" t="s">
        <v>8</v>
      </c>
      <c r="AL4" s="1040" t="s">
        <v>4</v>
      </c>
      <c r="AM4" s="452" t="s">
        <v>5</v>
      </c>
      <c r="AN4" s="452" t="s">
        <v>6</v>
      </c>
      <c r="AO4" s="452" t="s">
        <v>7</v>
      </c>
      <c r="AP4" s="452" t="s">
        <v>38</v>
      </c>
      <c r="AQ4" s="453" t="s">
        <v>8</v>
      </c>
    </row>
    <row r="5" spans="2:43" s="451" customFormat="1" ht="144" customHeight="1" thickBot="1" x14ac:dyDescent="0.4">
      <c r="B5" s="1041"/>
      <c r="C5" s="454" t="s">
        <v>9</v>
      </c>
      <c r="D5" s="455" t="s">
        <v>10</v>
      </c>
      <c r="E5" s="455" t="s">
        <v>39</v>
      </c>
      <c r="F5" s="455" t="s">
        <v>40</v>
      </c>
      <c r="G5" s="456" t="s">
        <v>11</v>
      </c>
      <c r="H5" s="1041"/>
      <c r="I5" s="454" t="s">
        <v>9</v>
      </c>
      <c r="J5" s="455" t="s">
        <v>10</v>
      </c>
      <c r="K5" s="455" t="s">
        <v>39</v>
      </c>
      <c r="L5" s="455" t="s">
        <v>40</v>
      </c>
      <c r="M5" s="456" t="s">
        <v>11</v>
      </c>
      <c r="N5" s="1041"/>
      <c r="O5" s="454" t="s">
        <v>9</v>
      </c>
      <c r="P5" s="455" t="s">
        <v>10</v>
      </c>
      <c r="Q5" s="455" t="s">
        <v>39</v>
      </c>
      <c r="R5" s="455" t="s">
        <v>40</v>
      </c>
      <c r="S5" s="456" t="s">
        <v>11</v>
      </c>
      <c r="T5" s="1041"/>
      <c r="U5" s="454" t="s">
        <v>9</v>
      </c>
      <c r="V5" s="455" t="s">
        <v>10</v>
      </c>
      <c r="W5" s="455" t="s">
        <v>39</v>
      </c>
      <c r="X5" s="455" t="s">
        <v>40</v>
      </c>
      <c r="Y5" s="456" t="s">
        <v>11</v>
      </c>
      <c r="Z5" s="1041"/>
      <c r="AA5" s="454" t="s">
        <v>9</v>
      </c>
      <c r="AB5" s="455" t="s">
        <v>10</v>
      </c>
      <c r="AC5" s="455" t="s">
        <v>39</v>
      </c>
      <c r="AD5" s="455" t="s">
        <v>40</v>
      </c>
      <c r="AE5" s="456" t="s">
        <v>11</v>
      </c>
      <c r="AF5" s="1041"/>
      <c r="AG5" s="454" t="s">
        <v>9</v>
      </c>
      <c r="AH5" s="455" t="s">
        <v>10</v>
      </c>
      <c r="AI5" s="455" t="s">
        <v>39</v>
      </c>
      <c r="AJ5" s="455" t="s">
        <v>40</v>
      </c>
      <c r="AK5" s="456" t="s">
        <v>11</v>
      </c>
      <c r="AL5" s="1041"/>
      <c r="AM5" s="454" t="s">
        <v>9</v>
      </c>
      <c r="AN5" s="455" t="s">
        <v>10</v>
      </c>
      <c r="AO5" s="455" t="s">
        <v>39</v>
      </c>
      <c r="AP5" s="455" t="s">
        <v>40</v>
      </c>
      <c r="AQ5" s="456" t="s">
        <v>11</v>
      </c>
    </row>
    <row r="6" spans="2:43" s="451" customFormat="1" x14ac:dyDescent="0.35">
      <c r="B6" s="457">
        <v>1</v>
      </c>
      <c r="C6" s="41"/>
      <c r="D6" s="41"/>
      <c r="E6" s="106"/>
      <c r="F6" s="106"/>
      <c r="G6" s="107"/>
      <c r="H6" s="457">
        <v>1</v>
      </c>
      <c r="I6" s="41"/>
      <c r="J6" s="41"/>
      <c r="K6" s="106"/>
      <c r="L6" s="106"/>
      <c r="M6" s="107"/>
      <c r="N6" s="457">
        <v>1</v>
      </c>
      <c r="O6" s="41"/>
      <c r="P6" s="41"/>
      <c r="Q6" s="106"/>
      <c r="R6" s="106"/>
      <c r="S6" s="107"/>
      <c r="T6" s="457">
        <v>1</v>
      </c>
      <c r="U6" s="41"/>
      <c r="V6" s="41"/>
      <c r="W6" s="106"/>
      <c r="X6" s="106"/>
      <c r="Y6" s="107"/>
      <c r="Z6" s="457">
        <v>1</v>
      </c>
      <c r="AA6" s="41"/>
      <c r="AB6" s="41"/>
      <c r="AC6" s="106"/>
      <c r="AD6" s="106"/>
      <c r="AE6" s="107"/>
      <c r="AF6" s="457">
        <v>1</v>
      </c>
      <c r="AG6" s="41"/>
      <c r="AH6" s="41"/>
      <c r="AI6" s="106"/>
      <c r="AJ6" s="106"/>
      <c r="AK6" s="107"/>
      <c r="AL6" s="457">
        <v>1</v>
      </c>
      <c r="AM6" s="41"/>
      <c r="AN6" s="41"/>
      <c r="AO6" s="106"/>
      <c r="AP6" s="106"/>
      <c r="AQ6" s="107"/>
    </row>
    <row r="7" spans="2:43" s="451" customFormat="1" x14ac:dyDescent="0.35">
      <c r="B7" s="459">
        <v>2</v>
      </c>
      <c r="C7" s="23"/>
      <c r="D7" s="23"/>
      <c r="E7" s="108"/>
      <c r="F7" s="108"/>
      <c r="G7" s="66"/>
      <c r="H7" s="459">
        <v>2</v>
      </c>
      <c r="I7" s="23"/>
      <c r="J7" s="23"/>
      <c r="K7" s="108"/>
      <c r="L7" s="108"/>
      <c r="M7" s="66"/>
      <c r="N7" s="459">
        <v>2</v>
      </c>
      <c r="O7" s="23"/>
      <c r="P7" s="23"/>
      <c r="Q7" s="108"/>
      <c r="R7" s="108"/>
      <c r="S7" s="66"/>
      <c r="T7" s="459">
        <v>2</v>
      </c>
      <c r="U7" s="23"/>
      <c r="V7" s="23"/>
      <c r="W7" s="108"/>
      <c r="X7" s="108"/>
      <c r="Y7" s="66"/>
      <c r="Z7" s="459">
        <v>2</v>
      </c>
      <c r="AA7" s="23"/>
      <c r="AB7" s="23"/>
      <c r="AC7" s="108"/>
      <c r="AD7" s="108"/>
      <c r="AE7" s="66"/>
      <c r="AF7" s="459">
        <v>2</v>
      </c>
      <c r="AG7" s="23"/>
      <c r="AH7" s="23"/>
      <c r="AI7" s="108"/>
      <c r="AJ7" s="108"/>
      <c r="AK7" s="66"/>
      <c r="AL7" s="459">
        <v>2</v>
      </c>
      <c r="AM7" s="23"/>
      <c r="AN7" s="23"/>
      <c r="AO7" s="108"/>
      <c r="AP7" s="108"/>
      <c r="AQ7" s="66"/>
    </row>
    <row r="8" spans="2:43" s="451" customFormat="1" x14ac:dyDescent="0.35">
      <c r="B8" s="459">
        <v>3</v>
      </c>
      <c r="C8" s="23"/>
      <c r="D8" s="23"/>
      <c r="E8" s="108"/>
      <c r="F8" s="108"/>
      <c r="G8" s="66"/>
      <c r="H8" s="459">
        <v>3</v>
      </c>
      <c r="I8" s="23"/>
      <c r="J8" s="23"/>
      <c r="K8" s="108"/>
      <c r="L8" s="108"/>
      <c r="M8" s="66"/>
      <c r="N8" s="459">
        <v>3</v>
      </c>
      <c r="O8" s="23"/>
      <c r="P8" s="23"/>
      <c r="Q8" s="108"/>
      <c r="R8" s="108"/>
      <c r="S8" s="66"/>
      <c r="T8" s="459">
        <v>3</v>
      </c>
      <c r="U8" s="23"/>
      <c r="V8" s="23"/>
      <c r="W8" s="108"/>
      <c r="X8" s="108"/>
      <c r="Y8" s="66"/>
      <c r="Z8" s="459">
        <v>3</v>
      </c>
      <c r="AA8" s="23"/>
      <c r="AB8" s="23"/>
      <c r="AC8" s="108"/>
      <c r="AD8" s="108"/>
      <c r="AE8" s="66"/>
      <c r="AF8" s="459">
        <v>3</v>
      </c>
      <c r="AG8" s="23"/>
      <c r="AH8" s="23"/>
      <c r="AI8" s="108"/>
      <c r="AJ8" s="108"/>
      <c r="AK8" s="66"/>
      <c r="AL8" s="459">
        <v>3</v>
      </c>
      <c r="AM8" s="23"/>
      <c r="AN8" s="23"/>
      <c r="AO8" s="108"/>
      <c r="AP8" s="108"/>
      <c r="AQ8" s="66"/>
    </row>
    <row r="9" spans="2:43" s="451" customFormat="1" x14ac:dyDescent="0.35">
      <c r="B9" s="459">
        <v>4</v>
      </c>
      <c r="C9" s="23"/>
      <c r="D9" s="23"/>
      <c r="E9" s="108"/>
      <c r="F9" s="108"/>
      <c r="G9" s="66"/>
      <c r="H9" s="459">
        <v>4</v>
      </c>
      <c r="I9" s="23"/>
      <c r="J9" s="23"/>
      <c r="K9" s="108"/>
      <c r="L9" s="108"/>
      <c r="M9" s="66"/>
      <c r="N9" s="459">
        <v>4</v>
      </c>
      <c r="O9" s="23"/>
      <c r="P9" s="23"/>
      <c r="Q9" s="108"/>
      <c r="R9" s="108"/>
      <c r="S9" s="66"/>
      <c r="T9" s="459">
        <v>4</v>
      </c>
      <c r="U9" s="23"/>
      <c r="V9" s="23"/>
      <c r="W9" s="108"/>
      <c r="X9" s="108"/>
      <c r="Y9" s="66"/>
      <c r="Z9" s="459">
        <v>4</v>
      </c>
      <c r="AA9" s="23"/>
      <c r="AB9" s="23"/>
      <c r="AC9" s="108"/>
      <c r="AD9" s="108"/>
      <c r="AE9" s="66"/>
      <c r="AF9" s="459">
        <v>4</v>
      </c>
      <c r="AG9" s="23"/>
      <c r="AH9" s="23"/>
      <c r="AI9" s="108"/>
      <c r="AJ9" s="108"/>
      <c r="AK9" s="66"/>
      <c r="AL9" s="459">
        <v>4</v>
      </c>
      <c r="AM9" s="23"/>
      <c r="AN9" s="23"/>
      <c r="AO9" s="108"/>
      <c r="AP9" s="108"/>
      <c r="AQ9" s="66"/>
    </row>
    <row r="10" spans="2:43" s="451" customFormat="1" x14ac:dyDescent="0.35">
      <c r="B10" s="459">
        <v>5</v>
      </c>
      <c r="C10" s="23"/>
      <c r="D10" s="23"/>
      <c r="E10" s="108"/>
      <c r="F10" s="108"/>
      <c r="G10" s="66"/>
      <c r="H10" s="459">
        <v>5</v>
      </c>
      <c r="I10" s="23"/>
      <c r="J10" s="23"/>
      <c r="K10" s="108"/>
      <c r="L10" s="108"/>
      <c r="M10" s="66"/>
      <c r="N10" s="459">
        <v>5</v>
      </c>
      <c r="O10" s="23"/>
      <c r="P10" s="23"/>
      <c r="Q10" s="108"/>
      <c r="R10" s="108"/>
      <c r="S10" s="66"/>
      <c r="T10" s="459">
        <v>5</v>
      </c>
      <c r="U10" s="23"/>
      <c r="V10" s="23"/>
      <c r="W10" s="108"/>
      <c r="X10" s="108"/>
      <c r="Y10" s="66"/>
      <c r="Z10" s="459">
        <v>5</v>
      </c>
      <c r="AA10" s="23"/>
      <c r="AB10" s="23"/>
      <c r="AC10" s="108"/>
      <c r="AD10" s="108"/>
      <c r="AE10" s="66"/>
      <c r="AF10" s="459">
        <v>5</v>
      </c>
      <c r="AG10" s="23"/>
      <c r="AH10" s="23"/>
      <c r="AI10" s="108"/>
      <c r="AJ10" s="108"/>
      <c r="AK10" s="66"/>
      <c r="AL10" s="459">
        <v>5</v>
      </c>
      <c r="AM10" s="23"/>
      <c r="AN10" s="23"/>
      <c r="AO10" s="108"/>
      <c r="AP10" s="108"/>
      <c r="AQ10" s="66"/>
    </row>
    <row r="11" spans="2:43" s="451" customFormat="1" x14ac:dyDescent="0.35">
      <c r="B11" s="459">
        <v>6</v>
      </c>
      <c r="C11" s="23"/>
      <c r="D11" s="23"/>
      <c r="E11" s="108"/>
      <c r="F11" s="108"/>
      <c r="G11" s="66"/>
      <c r="H11" s="459">
        <v>6</v>
      </c>
      <c r="I11" s="23"/>
      <c r="J11" s="23"/>
      <c r="K11" s="108"/>
      <c r="L11" s="108"/>
      <c r="M11" s="66"/>
      <c r="N11" s="459">
        <v>6</v>
      </c>
      <c r="O11" s="23"/>
      <c r="P11" s="23"/>
      <c r="Q11" s="108"/>
      <c r="R11" s="108"/>
      <c r="S11" s="66"/>
      <c r="T11" s="459">
        <v>6</v>
      </c>
      <c r="U11" s="23"/>
      <c r="V11" s="23"/>
      <c r="W11" s="108"/>
      <c r="X11" s="108"/>
      <c r="Y11" s="66"/>
      <c r="Z11" s="459">
        <v>6</v>
      </c>
      <c r="AA11" s="23"/>
      <c r="AB11" s="23"/>
      <c r="AC11" s="108"/>
      <c r="AD11" s="108"/>
      <c r="AE11" s="66"/>
      <c r="AF11" s="459">
        <v>6</v>
      </c>
      <c r="AG11" s="23"/>
      <c r="AH11" s="23"/>
      <c r="AI11" s="108"/>
      <c r="AJ11" s="108"/>
      <c r="AK11" s="66"/>
      <c r="AL11" s="459">
        <v>6</v>
      </c>
      <c r="AM11" s="23"/>
      <c r="AN11" s="23"/>
      <c r="AO11" s="108"/>
      <c r="AP11" s="108"/>
      <c r="AQ11" s="66"/>
    </row>
    <row r="12" spans="2:43" s="451" customFormat="1" x14ac:dyDescent="0.35">
      <c r="B12" s="459">
        <v>7</v>
      </c>
      <c r="C12" s="23"/>
      <c r="D12" s="23"/>
      <c r="E12" s="108"/>
      <c r="F12" s="108"/>
      <c r="G12" s="66"/>
      <c r="H12" s="459">
        <v>7</v>
      </c>
      <c r="I12" s="23"/>
      <c r="J12" s="23"/>
      <c r="K12" s="108"/>
      <c r="L12" s="108"/>
      <c r="M12" s="66"/>
      <c r="N12" s="459">
        <v>7</v>
      </c>
      <c r="O12" s="23"/>
      <c r="P12" s="23"/>
      <c r="Q12" s="108"/>
      <c r="R12" s="108"/>
      <c r="S12" s="66"/>
      <c r="T12" s="459">
        <v>7</v>
      </c>
      <c r="U12" s="23"/>
      <c r="V12" s="23"/>
      <c r="W12" s="108"/>
      <c r="X12" s="108"/>
      <c r="Y12" s="66"/>
      <c r="Z12" s="459">
        <v>7</v>
      </c>
      <c r="AA12" s="23"/>
      <c r="AB12" s="23"/>
      <c r="AC12" s="108"/>
      <c r="AD12" s="108"/>
      <c r="AE12" s="66"/>
      <c r="AF12" s="459">
        <v>7</v>
      </c>
      <c r="AG12" s="23"/>
      <c r="AH12" s="23"/>
      <c r="AI12" s="108"/>
      <c r="AJ12" s="108"/>
      <c r="AK12" s="66"/>
      <c r="AL12" s="459">
        <v>7</v>
      </c>
      <c r="AM12" s="23"/>
      <c r="AN12" s="23"/>
      <c r="AO12" s="108"/>
      <c r="AP12" s="108"/>
      <c r="AQ12" s="66"/>
    </row>
    <row r="13" spans="2:43" s="451" customFormat="1" x14ac:dyDescent="0.35">
      <c r="B13" s="459">
        <v>8</v>
      </c>
      <c r="C13" s="23"/>
      <c r="D13" s="23"/>
      <c r="E13" s="108"/>
      <c r="F13" s="108"/>
      <c r="G13" s="66"/>
      <c r="H13" s="459">
        <v>8</v>
      </c>
      <c r="I13" s="23"/>
      <c r="J13" s="23"/>
      <c r="K13" s="108"/>
      <c r="L13" s="108"/>
      <c r="M13" s="66"/>
      <c r="N13" s="459">
        <v>8</v>
      </c>
      <c r="O13" s="23"/>
      <c r="P13" s="23"/>
      <c r="Q13" s="108"/>
      <c r="R13" s="108"/>
      <c r="S13" s="66"/>
      <c r="T13" s="459">
        <v>8</v>
      </c>
      <c r="U13" s="23"/>
      <c r="V13" s="23"/>
      <c r="W13" s="108"/>
      <c r="X13" s="108"/>
      <c r="Y13" s="66"/>
      <c r="Z13" s="459">
        <v>8</v>
      </c>
      <c r="AA13" s="23"/>
      <c r="AB13" s="23"/>
      <c r="AC13" s="108"/>
      <c r="AD13" s="108"/>
      <c r="AE13" s="66"/>
      <c r="AF13" s="459">
        <v>8</v>
      </c>
      <c r="AG13" s="23"/>
      <c r="AH13" s="23"/>
      <c r="AI13" s="108"/>
      <c r="AJ13" s="108"/>
      <c r="AK13" s="66"/>
      <c r="AL13" s="459">
        <v>8</v>
      </c>
      <c r="AM13" s="23"/>
      <c r="AN13" s="23"/>
      <c r="AO13" s="108"/>
      <c r="AP13" s="108"/>
      <c r="AQ13" s="66"/>
    </row>
    <row r="14" spans="2:43" s="451" customFormat="1" x14ac:dyDescent="0.35">
      <c r="B14" s="459">
        <v>9</v>
      </c>
      <c r="C14" s="23"/>
      <c r="D14" s="23"/>
      <c r="E14" s="108"/>
      <c r="F14" s="108"/>
      <c r="G14" s="66"/>
      <c r="H14" s="459">
        <v>9</v>
      </c>
      <c r="I14" s="23"/>
      <c r="J14" s="23"/>
      <c r="K14" s="108"/>
      <c r="L14" s="108"/>
      <c r="M14" s="66"/>
      <c r="N14" s="459">
        <v>9</v>
      </c>
      <c r="O14" s="23"/>
      <c r="P14" s="23"/>
      <c r="Q14" s="108"/>
      <c r="R14" s="108"/>
      <c r="S14" s="66"/>
      <c r="T14" s="459">
        <v>9</v>
      </c>
      <c r="U14" s="23"/>
      <c r="V14" s="23"/>
      <c r="W14" s="108"/>
      <c r="X14" s="108"/>
      <c r="Y14" s="66"/>
      <c r="Z14" s="459">
        <v>9</v>
      </c>
      <c r="AA14" s="23"/>
      <c r="AB14" s="23"/>
      <c r="AC14" s="108"/>
      <c r="AD14" s="108"/>
      <c r="AE14" s="66"/>
      <c r="AF14" s="459">
        <v>9</v>
      </c>
      <c r="AG14" s="23"/>
      <c r="AH14" s="23"/>
      <c r="AI14" s="108"/>
      <c r="AJ14" s="108"/>
      <c r="AK14" s="66"/>
      <c r="AL14" s="459">
        <v>9</v>
      </c>
      <c r="AM14" s="23"/>
      <c r="AN14" s="23"/>
      <c r="AO14" s="108"/>
      <c r="AP14" s="108"/>
      <c r="AQ14" s="66"/>
    </row>
    <row r="15" spans="2:43" s="451" customFormat="1" ht="15" thickBot="1" x14ac:dyDescent="0.4">
      <c r="B15" s="461">
        <v>10</v>
      </c>
      <c r="C15" s="109"/>
      <c r="D15" s="109"/>
      <c r="E15" s="110"/>
      <c r="F15" s="110"/>
      <c r="G15" s="111"/>
      <c r="H15" s="461">
        <v>10</v>
      </c>
      <c r="I15" s="109"/>
      <c r="J15" s="109"/>
      <c r="K15" s="110"/>
      <c r="L15" s="110"/>
      <c r="M15" s="111"/>
      <c r="N15" s="461">
        <v>10</v>
      </c>
      <c r="O15" s="109"/>
      <c r="P15" s="109"/>
      <c r="Q15" s="110"/>
      <c r="R15" s="110"/>
      <c r="S15" s="111"/>
      <c r="T15" s="461">
        <v>10</v>
      </c>
      <c r="U15" s="109"/>
      <c r="V15" s="109"/>
      <c r="W15" s="110"/>
      <c r="X15" s="110"/>
      <c r="Y15" s="111"/>
      <c r="Z15" s="461">
        <v>10</v>
      </c>
      <c r="AA15" s="112"/>
      <c r="AB15" s="109"/>
      <c r="AC15" s="110"/>
      <c r="AD15" s="110"/>
      <c r="AE15" s="111"/>
      <c r="AF15" s="461">
        <v>10</v>
      </c>
      <c r="AG15" s="112"/>
      <c r="AH15" s="109"/>
      <c r="AI15" s="110"/>
      <c r="AJ15" s="110"/>
      <c r="AK15" s="111"/>
      <c r="AL15" s="461">
        <v>10</v>
      </c>
      <c r="AM15" s="112"/>
      <c r="AN15" s="109"/>
      <c r="AO15" s="110"/>
      <c r="AP15" s="110"/>
      <c r="AQ15" s="111"/>
    </row>
    <row r="16" spans="2:43" s="451" customFormat="1" ht="14.5" customHeight="1" thickBot="1" x14ac:dyDescent="0.4">
      <c r="B16" s="464"/>
      <c r="C16" s="465"/>
      <c r="D16" s="466" t="s">
        <v>72</v>
      </c>
      <c r="E16" s="467">
        <f>SUM(E6:E15)</f>
        <v>0</v>
      </c>
      <c r="F16" s="468">
        <f>SUM(F6:F15)</f>
        <v>0</v>
      </c>
      <c r="G16" s="469"/>
      <c r="H16" s="470"/>
      <c r="I16" s="465"/>
      <c r="J16" s="466" t="s">
        <v>73</v>
      </c>
      <c r="K16" s="467">
        <f>SUM(K6:K15)</f>
        <v>0</v>
      </c>
      <c r="L16" s="468">
        <f>SUM(L6:L15)</f>
        <v>0</v>
      </c>
      <c r="M16" s="469"/>
      <c r="N16" s="470"/>
      <c r="O16" s="465"/>
      <c r="P16" s="466" t="s">
        <v>74</v>
      </c>
      <c r="Q16" s="467">
        <f>SUM(Q6:Q15)</f>
        <v>0</v>
      </c>
      <c r="R16" s="468">
        <f>SUM(R6:R15)</f>
        <v>0</v>
      </c>
      <c r="S16" s="469"/>
      <c r="T16" s="470"/>
      <c r="U16" s="470"/>
      <c r="V16" s="466" t="s">
        <v>75</v>
      </c>
      <c r="W16" s="467">
        <f>SUM(W6:W15)</f>
        <v>0</v>
      </c>
      <c r="X16" s="468">
        <f>SUM(X6:X15)</f>
        <v>0</v>
      </c>
      <c r="Y16" s="469"/>
      <c r="Z16" s="470"/>
      <c r="AA16" s="465"/>
      <c r="AB16" s="466" t="s">
        <v>195</v>
      </c>
      <c r="AC16" s="467">
        <f>SUM(AC6:AC15)</f>
        <v>0</v>
      </c>
      <c r="AD16" s="468">
        <f>SUM(AD6:AD15)</f>
        <v>0</v>
      </c>
      <c r="AE16" s="469"/>
      <c r="AF16" s="470"/>
      <c r="AG16" s="465"/>
      <c r="AH16" s="466" t="s">
        <v>285</v>
      </c>
      <c r="AI16" s="467">
        <f>SUM(AI6:AI15)</f>
        <v>0</v>
      </c>
      <c r="AJ16" s="468">
        <f>SUM(AJ6:AJ15)</f>
        <v>0</v>
      </c>
      <c r="AK16" s="469"/>
      <c r="AL16" s="470"/>
      <c r="AM16" s="465"/>
      <c r="AN16" s="466" t="s">
        <v>284</v>
      </c>
      <c r="AO16" s="467">
        <f>SUM(AO6:AO15)</f>
        <v>0</v>
      </c>
      <c r="AP16" s="468">
        <f>SUM(AP6:AP15)</f>
        <v>0</v>
      </c>
      <c r="AQ16" s="469"/>
    </row>
    <row r="17" spans="1:50" s="366" customFormat="1" x14ac:dyDescent="0.35"/>
    <row r="18" spans="1:50" ht="26.5" customHeight="1" x14ac:dyDescent="0.35">
      <c r="C18" s="366"/>
      <c r="D18" s="366"/>
      <c r="E18" s="366"/>
      <c r="F18" s="366"/>
      <c r="G18" s="1042" t="s">
        <v>12</v>
      </c>
      <c r="H18" s="1043"/>
      <c r="I18" s="1043"/>
      <c r="J18" s="1044"/>
      <c r="K18" s="471">
        <f>SUM(IF(F16=0,E16,F16),IF(L16=0,K16,L16),IF(R16=0,Q16,R16),IF(X16=0,W16,X16),IF(AD16=0,AC16,AD16),IF(AJ16=0,AI16,AJ16),IF(AP16=0,AO16,AP16))</f>
        <v>0</v>
      </c>
      <c r="L18" s="366"/>
      <c r="M18" s="366"/>
      <c r="N18" s="366"/>
      <c r="O18" s="366"/>
      <c r="P18" s="366"/>
      <c r="Q18" s="366"/>
      <c r="R18" s="366"/>
      <c r="S18" s="366"/>
      <c r="T18" s="366"/>
      <c r="U18" s="366"/>
      <c r="V18" s="366"/>
      <c r="W18" s="366"/>
      <c r="X18" s="366"/>
      <c r="Y18" s="366"/>
      <c r="Z18" s="366"/>
      <c r="AA18" s="366"/>
    </row>
    <row r="19" spans="1:50" x14ac:dyDescent="0.35">
      <c r="O19" s="472"/>
      <c r="P19" s="472"/>
      <c r="Q19" s="472"/>
      <c r="R19" s="472"/>
      <c r="S19" s="472"/>
      <c r="T19" s="472"/>
      <c r="U19" s="472"/>
    </row>
    <row r="20" spans="1:50" x14ac:dyDescent="0.35">
      <c r="O20" s="472"/>
      <c r="P20" s="472"/>
      <c r="Q20" s="472"/>
      <c r="R20" s="472"/>
      <c r="S20" s="472"/>
      <c r="T20" s="472"/>
      <c r="U20" s="472"/>
    </row>
    <row r="21" spans="1:50" s="451" customFormat="1" ht="52.5" hidden="1" customHeight="1" outlineLevel="1" thickBot="1" x14ac:dyDescent="0.4">
      <c r="A21" s="450"/>
      <c r="B21" s="1045" t="s">
        <v>48</v>
      </c>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7"/>
    </row>
    <row r="22" spans="1:50" s="451" customFormat="1" ht="52.5" hidden="1" customHeight="1" outlineLevel="1" x14ac:dyDescent="0.35">
      <c r="A22" s="450"/>
      <c r="B22" s="1034" t="s">
        <v>0</v>
      </c>
      <c r="C22" s="1035"/>
      <c r="D22" s="1035"/>
      <c r="E22" s="1035"/>
      <c r="F22" s="1035"/>
      <c r="G22" s="1035"/>
      <c r="H22" s="1036"/>
      <c r="I22" s="1037" t="s">
        <v>1</v>
      </c>
      <c r="J22" s="1038"/>
      <c r="K22" s="1038"/>
      <c r="L22" s="1038"/>
      <c r="M22" s="1038"/>
      <c r="N22" s="1038"/>
      <c r="O22" s="1039"/>
      <c r="P22" s="1037" t="s">
        <v>2</v>
      </c>
      <c r="Q22" s="1038"/>
      <c r="R22" s="1038"/>
      <c r="S22" s="1038"/>
      <c r="T22" s="1038"/>
      <c r="U22" s="1038"/>
      <c r="V22" s="1039"/>
      <c r="W22" s="1037" t="s">
        <v>3</v>
      </c>
      <c r="X22" s="1038"/>
      <c r="Y22" s="1038"/>
      <c r="Z22" s="1038"/>
      <c r="AA22" s="1038"/>
      <c r="AB22" s="1038"/>
      <c r="AC22" s="1039"/>
      <c r="AD22" s="1037" t="s">
        <v>194</v>
      </c>
      <c r="AE22" s="1038"/>
      <c r="AF22" s="1038"/>
      <c r="AG22" s="1038"/>
      <c r="AH22" s="1038"/>
      <c r="AI22" s="1038"/>
      <c r="AJ22" s="1039"/>
      <c r="AK22" s="1037" t="s">
        <v>280</v>
      </c>
      <c r="AL22" s="1038"/>
      <c r="AM22" s="1038"/>
      <c r="AN22" s="1038"/>
      <c r="AO22" s="1038"/>
      <c r="AP22" s="1038"/>
      <c r="AQ22" s="1039"/>
      <c r="AR22" s="1037" t="s">
        <v>281</v>
      </c>
      <c r="AS22" s="1038"/>
      <c r="AT22" s="1038"/>
      <c r="AU22" s="1038"/>
      <c r="AV22" s="1038"/>
      <c r="AW22" s="1038"/>
      <c r="AX22" s="1039"/>
    </row>
    <row r="23" spans="1:50" s="451" customFormat="1" ht="58" hidden="1" outlineLevel="1" x14ac:dyDescent="0.35">
      <c r="A23" s="450"/>
      <c r="B23" s="473" t="s">
        <v>5</v>
      </c>
      <c r="C23" s="474" t="s">
        <v>6</v>
      </c>
      <c r="D23" s="474" t="s">
        <v>42</v>
      </c>
      <c r="E23" s="474" t="s">
        <v>49</v>
      </c>
      <c r="F23" s="474" t="s">
        <v>8</v>
      </c>
      <c r="G23" s="474" t="s">
        <v>43</v>
      </c>
      <c r="H23" s="475" t="s">
        <v>41</v>
      </c>
      <c r="I23" s="473" t="s">
        <v>5</v>
      </c>
      <c r="J23" s="474" t="s">
        <v>6</v>
      </c>
      <c r="K23" s="474" t="s">
        <v>42</v>
      </c>
      <c r="L23" s="474" t="s">
        <v>49</v>
      </c>
      <c r="M23" s="474" t="s">
        <v>8</v>
      </c>
      <c r="N23" s="474" t="s">
        <v>43</v>
      </c>
      <c r="O23" s="475" t="s">
        <v>41</v>
      </c>
      <c r="P23" s="473" t="s">
        <v>5</v>
      </c>
      <c r="Q23" s="474" t="s">
        <v>6</v>
      </c>
      <c r="R23" s="474" t="s">
        <v>42</v>
      </c>
      <c r="S23" s="474" t="s">
        <v>49</v>
      </c>
      <c r="T23" s="474" t="s">
        <v>8</v>
      </c>
      <c r="U23" s="474" t="s">
        <v>43</v>
      </c>
      <c r="V23" s="475" t="s">
        <v>41</v>
      </c>
      <c r="W23" s="473" t="s">
        <v>5</v>
      </c>
      <c r="X23" s="474" t="s">
        <v>6</v>
      </c>
      <c r="Y23" s="474" t="s">
        <v>42</v>
      </c>
      <c r="Z23" s="474" t="s">
        <v>49</v>
      </c>
      <c r="AA23" s="474" t="s">
        <v>8</v>
      </c>
      <c r="AB23" s="474" t="s">
        <v>43</v>
      </c>
      <c r="AC23" s="475" t="s">
        <v>41</v>
      </c>
      <c r="AD23" s="473" t="s">
        <v>5</v>
      </c>
      <c r="AE23" s="474" t="s">
        <v>6</v>
      </c>
      <c r="AF23" s="474" t="s">
        <v>42</v>
      </c>
      <c r="AG23" s="474" t="s">
        <v>49</v>
      </c>
      <c r="AH23" s="474" t="s">
        <v>8</v>
      </c>
      <c r="AI23" s="474" t="s">
        <v>43</v>
      </c>
      <c r="AJ23" s="475" t="s">
        <v>41</v>
      </c>
      <c r="AK23" s="473" t="s">
        <v>5</v>
      </c>
      <c r="AL23" s="474" t="s">
        <v>6</v>
      </c>
      <c r="AM23" s="474" t="s">
        <v>42</v>
      </c>
      <c r="AN23" s="474" t="s">
        <v>49</v>
      </c>
      <c r="AO23" s="474" t="s">
        <v>8</v>
      </c>
      <c r="AP23" s="474" t="s">
        <v>43</v>
      </c>
      <c r="AQ23" s="475" t="s">
        <v>41</v>
      </c>
      <c r="AR23" s="473" t="s">
        <v>5</v>
      </c>
      <c r="AS23" s="474" t="s">
        <v>6</v>
      </c>
      <c r="AT23" s="474" t="s">
        <v>42</v>
      </c>
      <c r="AU23" s="474" t="s">
        <v>49</v>
      </c>
      <c r="AV23" s="474" t="s">
        <v>8</v>
      </c>
      <c r="AW23" s="474" t="s">
        <v>43</v>
      </c>
      <c r="AX23" s="475" t="s">
        <v>41</v>
      </c>
    </row>
    <row r="24" spans="1:50" s="451" customFormat="1" ht="143" hidden="1" customHeight="1" outlineLevel="1" thickBot="1" x14ac:dyDescent="0.4">
      <c r="A24" s="450"/>
      <c r="B24" s="476" t="s">
        <v>55</v>
      </c>
      <c r="C24" s="477" t="s">
        <v>55</v>
      </c>
      <c r="D24" s="477" t="s">
        <v>55</v>
      </c>
      <c r="E24" s="477" t="s">
        <v>55</v>
      </c>
      <c r="F24" s="478" t="s">
        <v>44</v>
      </c>
      <c r="G24" s="478" t="s">
        <v>45</v>
      </c>
      <c r="H24" s="479" t="s">
        <v>46</v>
      </c>
      <c r="I24" s="477" t="s">
        <v>55</v>
      </c>
      <c r="J24" s="477" t="s">
        <v>55</v>
      </c>
      <c r="K24" s="477" t="s">
        <v>55</v>
      </c>
      <c r="L24" s="477" t="s">
        <v>55</v>
      </c>
      <c r="M24" s="478" t="s">
        <v>44</v>
      </c>
      <c r="N24" s="478" t="s">
        <v>45</v>
      </c>
      <c r="O24" s="479" t="s">
        <v>46</v>
      </c>
      <c r="P24" s="477" t="s">
        <v>55</v>
      </c>
      <c r="Q24" s="477" t="s">
        <v>55</v>
      </c>
      <c r="R24" s="477" t="s">
        <v>55</v>
      </c>
      <c r="S24" s="477" t="s">
        <v>55</v>
      </c>
      <c r="T24" s="478" t="s">
        <v>44</v>
      </c>
      <c r="U24" s="478" t="s">
        <v>45</v>
      </c>
      <c r="V24" s="479" t="s">
        <v>46</v>
      </c>
      <c r="W24" s="477" t="s">
        <v>55</v>
      </c>
      <c r="X24" s="477" t="s">
        <v>55</v>
      </c>
      <c r="Y24" s="477" t="s">
        <v>55</v>
      </c>
      <c r="Z24" s="477" t="s">
        <v>55</v>
      </c>
      <c r="AA24" s="478" t="s">
        <v>44</v>
      </c>
      <c r="AB24" s="478" t="s">
        <v>45</v>
      </c>
      <c r="AC24" s="479" t="s">
        <v>46</v>
      </c>
      <c r="AD24" s="477" t="s">
        <v>55</v>
      </c>
      <c r="AE24" s="477" t="s">
        <v>55</v>
      </c>
      <c r="AF24" s="477" t="s">
        <v>55</v>
      </c>
      <c r="AG24" s="477" t="s">
        <v>55</v>
      </c>
      <c r="AH24" s="478" t="s">
        <v>44</v>
      </c>
      <c r="AI24" s="478" t="s">
        <v>45</v>
      </c>
      <c r="AJ24" s="479" t="s">
        <v>46</v>
      </c>
      <c r="AK24" s="477" t="s">
        <v>55</v>
      </c>
      <c r="AL24" s="477" t="s">
        <v>55</v>
      </c>
      <c r="AM24" s="477" t="s">
        <v>55</v>
      </c>
      <c r="AN24" s="477" t="s">
        <v>55</v>
      </c>
      <c r="AO24" s="478" t="s">
        <v>44</v>
      </c>
      <c r="AP24" s="478" t="s">
        <v>45</v>
      </c>
      <c r="AQ24" s="479" t="s">
        <v>46</v>
      </c>
      <c r="AR24" s="477" t="s">
        <v>55</v>
      </c>
      <c r="AS24" s="477" t="s">
        <v>55</v>
      </c>
      <c r="AT24" s="477" t="s">
        <v>55</v>
      </c>
      <c r="AU24" s="477" t="s">
        <v>55</v>
      </c>
      <c r="AV24" s="478" t="s">
        <v>44</v>
      </c>
      <c r="AW24" s="478" t="s">
        <v>45</v>
      </c>
      <c r="AX24" s="479" t="s">
        <v>46</v>
      </c>
    </row>
    <row r="25" spans="1:50" s="451" customFormat="1" hidden="1" outlineLevel="1" x14ac:dyDescent="0.35">
      <c r="A25" s="450"/>
      <c r="B25" s="480">
        <f t="shared" ref="B25:E26" si="0">C6</f>
        <v>0</v>
      </c>
      <c r="C25" s="397">
        <f t="shared" si="0"/>
        <v>0</v>
      </c>
      <c r="D25" s="165">
        <f t="shared" si="0"/>
        <v>0</v>
      </c>
      <c r="E25" s="165">
        <f t="shared" si="0"/>
        <v>0</v>
      </c>
      <c r="F25" s="458"/>
      <c r="G25" s="481" t="str" cm="1">
        <f t="array" ref="G25">_xlfn.IFS(OR(E25&gt;F6,D25&gt;E6),"KO : Le montant retenu est supérieur au montant présenté. Merci de revoir la ligne de recettes ou plafonner son montant.",E6=0,"",AND(D25=E6,E25=F6),"OK",OR(D25&lt;E6,E25&lt;F6),"Montant instruit inférieur au montant présenté.")</f>
        <v/>
      </c>
      <c r="H25" s="166">
        <f t="shared" ref="H25:H34" si="1">IF(F6=0,E6-D25,F6-E25)</f>
        <v>0</v>
      </c>
      <c r="I25" s="480">
        <f t="shared" ref="I25:L34" si="2">I6</f>
        <v>0</v>
      </c>
      <c r="J25" s="397">
        <f t="shared" si="2"/>
        <v>0</v>
      </c>
      <c r="K25" s="165">
        <f t="shared" si="2"/>
        <v>0</v>
      </c>
      <c r="L25" s="165">
        <f t="shared" si="2"/>
        <v>0</v>
      </c>
      <c r="M25" s="458"/>
      <c r="N25" s="481" t="str" cm="1">
        <f t="array" ref="N25">_xlfn.IFS(OR(L25&gt;L6,K25&gt;K6),"KO : Le montant retenu est supérieur au montant présenté. Merci de revoir la ligne de recettes ou plafonner son montant.",K6=0,"",AND(K25=K6,L25=L6),"OK",OR(K25&lt;K6,L25&lt;L6),"Montant instruit inférieur au montant présenté.")</f>
        <v/>
      </c>
      <c r="O25" s="166">
        <f t="shared" ref="O25:O34" si="3">IF(L6=0,K6-K25,L6-L25)</f>
        <v>0</v>
      </c>
      <c r="P25" s="480">
        <f t="shared" ref="P25:S34" si="4">O6</f>
        <v>0</v>
      </c>
      <c r="Q25" s="397">
        <f t="shared" si="4"/>
        <v>0</v>
      </c>
      <c r="R25" s="165">
        <f t="shared" si="4"/>
        <v>0</v>
      </c>
      <c r="S25" s="165">
        <f t="shared" si="4"/>
        <v>0</v>
      </c>
      <c r="T25" s="458"/>
      <c r="U25" s="481" t="str" cm="1">
        <f t="array" ref="U25">_xlfn.IFS(OR(S25&gt;R6,R25&gt;Q6),"KO : Le montant retenu est supérieur au montant présenté. Merci de revoir la ligne de recettes ou plafonner son montant.",Q6=0,"",AND(R25=Q6,S25=R6),"OK",OR(R25&lt;Q6,S25&lt;R6),"Montant instruit inférieur au montant présenté.")</f>
        <v/>
      </c>
      <c r="V25" s="166">
        <f t="shared" ref="V25:V34" si="5">IF(R6=0,Q6-R25,R6-S25)</f>
        <v>0</v>
      </c>
      <c r="W25" s="480">
        <f t="shared" ref="W25:Z26" si="6">U6</f>
        <v>0</v>
      </c>
      <c r="X25" s="397">
        <f t="shared" si="6"/>
        <v>0</v>
      </c>
      <c r="Y25" s="165">
        <f t="shared" si="6"/>
        <v>0</v>
      </c>
      <c r="Z25" s="165">
        <f t="shared" si="6"/>
        <v>0</v>
      </c>
      <c r="AA25" s="458"/>
      <c r="AB25" s="481" t="str" cm="1">
        <f t="array" ref="AB25">_xlfn.IFS(OR(Z25&gt;X6,Y25&gt;W6),"KO : Le montant retenu est supérieur au montant présenté. Merci de revoir la ligne de recettes ou plafonner son montant.",W6=0,"",AND(Y25=W6,Z25=X6),"OK",OR(Y25&lt;W6,Z25&lt;X6),"Montant instruit inférieur au montant présenté.")</f>
        <v/>
      </c>
      <c r="AC25" s="166">
        <f t="shared" ref="AC25:AC34" si="7">IF(X6=0,W6-Y25,X6-Z25)</f>
        <v>0</v>
      </c>
      <c r="AD25" s="480">
        <f t="shared" ref="AD25:AD34" si="8">AA6</f>
        <v>0</v>
      </c>
      <c r="AE25" s="397">
        <f t="shared" ref="AE25:AE34" si="9">AB6</f>
        <v>0</v>
      </c>
      <c r="AF25" s="165">
        <f t="shared" ref="AF25:AF34" si="10">AC6</f>
        <v>0</v>
      </c>
      <c r="AG25" s="165">
        <f t="shared" ref="AG25:AG34" si="11">AD6</f>
        <v>0</v>
      </c>
      <c r="AH25" s="458"/>
      <c r="AI25" s="481" t="str" cm="1">
        <f t="array" ref="AI25">_xlfn.IFS(OR(AG25&gt;AD6,AF25&gt;AC6),"KO : Le montant retenu est supérieur au montant présenté. Merci de revoir la ligne de recettes ou plafonner son montant.",AC6=0,"",AND(AF25=AC6,AG25=AD6),"OK",OR(AF25&lt;AC6,AG25&lt;AD6),"Montant instruit inférieur au montant présenté.")</f>
        <v/>
      </c>
      <c r="AJ25" s="166">
        <f t="shared" ref="AJ25:AJ34" si="12">IF(AD6=0,AC6-AF25,AD6-AG25)</f>
        <v>0</v>
      </c>
      <c r="AK25" s="480">
        <f t="shared" ref="AK25:AK34" si="13">AH6</f>
        <v>0</v>
      </c>
      <c r="AL25" s="397">
        <f t="shared" ref="AL25:AL34" si="14">AI6</f>
        <v>0</v>
      </c>
      <c r="AM25" s="165">
        <f t="shared" ref="AM25:AM34" si="15">AJ6</f>
        <v>0</v>
      </c>
      <c r="AN25" s="165">
        <f t="shared" ref="AN25:AN34" si="16">AK6</f>
        <v>0</v>
      </c>
      <c r="AO25" s="458"/>
      <c r="AP25" s="481" t="str" cm="1">
        <f t="array" ref="AP25">_xlfn.IFS(OR(AN25&gt;AK6,AM25&gt;AJ6),"KO : Le montant retenu est supérieur au montant présenté. Merci de revoir la ligne de recettes ou plafonner son montant.",AJ6=0,"",AND(AM25=AJ6,AN25=AK6),"OK",OR(AM25&lt;AJ6,AN25&lt;AK6),"Montant instruit inférieur au montant présenté.")</f>
        <v/>
      </c>
      <c r="AQ25" s="166">
        <f t="shared" ref="AQ25:AQ26" si="17">IF(AK6=0,AJ6-AM25,AK6-AN25)</f>
        <v>0</v>
      </c>
      <c r="AR25" s="480">
        <f t="shared" ref="AR25:AR34" si="18">AO6</f>
        <v>0</v>
      </c>
      <c r="AS25" s="397">
        <f t="shared" ref="AS25:AS34" si="19">AP6</f>
        <v>0</v>
      </c>
      <c r="AT25" s="165">
        <f t="shared" ref="AT25:AT34" si="20">AQ6</f>
        <v>0</v>
      </c>
      <c r="AU25" s="165">
        <f t="shared" ref="AU25:AU34" si="21">AR6</f>
        <v>0</v>
      </c>
      <c r="AV25" s="458"/>
      <c r="AW25" s="481" t="str" cm="1">
        <f t="array" ref="AW25">_xlfn.IFS(OR(AU25&gt;AR6,AT25&gt;AQ6),"KO : Le montant retenu est supérieur au montant présenté. Merci de revoir la ligne de recettes ou plafonner son montant.",AQ6=0,"",AND(AT25=AQ6,AU25=AR6),"OK",OR(AT25&lt;AQ6,AU25&lt;AR6),"Montant instruit inférieur au montant présenté.")</f>
        <v/>
      </c>
      <c r="AX25" s="166">
        <f t="shared" ref="AX25:AX26" si="22">IF(AR6=0,AQ6-AT25,AR6-AU25)</f>
        <v>0</v>
      </c>
    </row>
    <row r="26" spans="1:50" s="451" customFormat="1" hidden="1" outlineLevel="1" x14ac:dyDescent="0.35">
      <c r="A26" s="450"/>
      <c r="B26" s="482">
        <f t="shared" si="0"/>
        <v>0</v>
      </c>
      <c r="C26" s="387">
        <f t="shared" si="0"/>
        <v>0</v>
      </c>
      <c r="D26" s="167">
        <f t="shared" si="0"/>
        <v>0</v>
      </c>
      <c r="E26" s="167">
        <f t="shared" si="0"/>
        <v>0</v>
      </c>
      <c r="F26" s="460"/>
      <c r="G26" s="483" t="str" cm="1">
        <f t="array" ref="G26">_xlfn.IFS(OR(E26&gt;F7,D26&gt;E7),"KO : Le montant retenu est supérieur au montant présenté. Merci de revoir la ligne de recettes ou plafonner son montant.",E7=0,"",AND(D26=E7,E26=F7),"OK",OR(D26&lt;E7,E26&lt;F7),"Montant instruit inférieur au montant présenté.")</f>
        <v/>
      </c>
      <c r="H26" s="168">
        <f t="shared" si="1"/>
        <v>0</v>
      </c>
      <c r="I26" s="482">
        <f t="shared" si="2"/>
        <v>0</v>
      </c>
      <c r="J26" s="387">
        <f t="shared" si="2"/>
        <v>0</v>
      </c>
      <c r="K26" s="167">
        <f t="shared" si="2"/>
        <v>0</v>
      </c>
      <c r="L26" s="167">
        <f t="shared" si="2"/>
        <v>0</v>
      </c>
      <c r="M26" s="460"/>
      <c r="N26" s="483" t="str" cm="1">
        <f t="array" ref="N26">_xlfn.IFS(OR(L26&gt;L7,K26&gt;K7),"KO : Le montant retenu est supérieur au montant présenté. Merci de revoir la ligne de recettes ou plafonner son montant.",K7=0,"",AND(K26=K7,L26=L7),"OK",OR(K26&lt;K7,L26&lt;L7),"Montant instruit inférieur au montant présenté.")</f>
        <v/>
      </c>
      <c r="O26" s="168">
        <f t="shared" si="3"/>
        <v>0</v>
      </c>
      <c r="P26" s="482">
        <f t="shared" si="4"/>
        <v>0</v>
      </c>
      <c r="Q26" s="387">
        <f t="shared" si="4"/>
        <v>0</v>
      </c>
      <c r="R26" s="167">
        <f t="shared" si="4"/>
        <v>0</v>
      </c>
      <c r="S26" s="167">
        <f t="shared" si="4"/>
        <v>0</v>
      </c>
      <c r="T26" s="460"/>
      <c r="U26" s="483" t="str" cm="1">
        <f t="array" ref="U26">_xlfn.IFS(OR(S26&gt;R7,R26&gt;Q7),"KO : Le montant retenu est supérieur au montant présenté. Merci de revoir la ligne de recettes ou plafonner son montant.",Q7=0,"",AND(R26=Q7,S26=R7),"OK",OR(R26&lt;Q7,S26&lt;R7),"Montant instruit inférieur au montant présenté.")</f>
        <v/>
      </c>
      <c r="V26" s="168">
        <f t="shared" si="5"/>
        <v>0</v>
      </c>
      <c r="W26" s="482">
        <f t="shared" si="6"/>
        <v>0</v>
      </c>
      <c r="X26" s="387">
        <f t="shared" si="6"/>
        <v>0</v>
      </c>
      <c r="Y26" s="167">
        <f t="shared" si="6"/>
        <v>0</v>
      </c>
      <c r="Z26" s="167">
        <f t="shared" si="6"/>
        <v>0</v>
      </c>
      <c r="AA26" s="460"/>
      <c r="AB26" s="483" t="str" cm="1">
        <f t="array" ref="AB26">_xlfn.IFS(OR(Z26&gt;X7,Y26&gt;W7),"KO : Le montant retenu est supérieur au montant présenté. Merci de revoir la ligne de recettes ou plafonner son montant.",W7=0,"",AND(Y26=W7,Z26=X7),"OK",OR(Y26&lt;W7,Z26&lt;X7),"Montant instruit inférieur au montant présenté.")</f>
        <v/>
      </c>
      <c r="AC26" s="168">
        <f t="shared" si="7"/>
        <v>0</v>
      </c>
      <c r="AD26" s="482">
        <f t="shared" si="8"/>
        <v>0</v>
      </c>
      <c r="AE26" s="387">
        <f t="shared" si="9"/>
        <v>0</v>
      </c>
      <c r="AF26" s="167">
        <f t="shared" si="10"/>
        <v>0</v>
      </c>
      <c r="AG26" s="167">
        <f t="shared" si="11"/>
        <v>0</v>
      </c>
      <c r="AH26" s="460"/>
      <c r="AI26" s="483" t="str" cm="1">
        <f t="array" ref="AI26">_xlfn.IFS(OR(AG26&gt;AD7,AF26&gt;AC7),"KO : Le montant retenu est supérieur au montant présenté. Merci de revoir la ligne de recettes ou plafonner son montant.",AC7=0,"",AND(AF26=AC7,AG26=AD7),"OK",OR(AF26&lt;AC7,AG26&lt;AD7),"Montant instruit inférieur au montant présenté.")</f>
        <v/>
      </c>
      <c r="AJ26" s="168">
        <f t="shared" si="12"/>
        <v>0</v>
      </c>
      <c r="AK26" s="482">
        <f t="shared" si="13"/>
        <v>0</v>
      </c>
      <c r="AL26" s="387">
        <f t="shared" si="14"/>
        <v>0</v>
      </c>
      <c r="AM26" s="167">
        <f t="shared" si="15"/>
        <v>0</v>
      </c>
      <c r="AN26" s="167">
        <f t="shared" si="16"/>
        <v>0</v>
      </c>
      <c r="AO26" s="460"/>
      <c r="AP26" s="483" t="str" cm="1">
        <f t="array" ref="AP26">_xlfn.IFS(OR(AN26&gt;AK7,AM26&gt;AJ7),"KO : Le montant retenu est supérieur au montant présenté. Merci de revoir la ligne de recettes ou plafonner son montant.",AJ7=0,"",AND(AM26=AJ7,AN26=AK7),"OK",OR(AM26&lt;AJ7,AN26&lt;AK7),"Montant instruit inférieur au montant présenté.")</f>
        <v/>
      </c>
      <c r="AQ26" s="168">
        <f t="shared" si="17"/>
        <v>0</v>
      </c>
      <c r="AR26" s="482">
        <f t="shared" si="18"/>
        <v>0</v>
      </c>
      <c r="AS26" s="387">
        <f t="shared" si="19"/>
        <v>0</v>
      </c>
      <c r="AT26" s="167">
        <f t="shared" si="20"/>
        <v>0</v>
      </c>
      <c r="AU26" s="167">
        <f t="shared" si="21"/>
        <v>0</v>
      </c>
      <c r="AV26" s="460"/>
      <c r="AW26" s="483" t="str" cm="1">
        <f t="array" ref="AW26">_xlfn.IFS(OR(AU26&gt;AR7,AT26&gt;AQ7),"KO : Le montant retenu est supérieur au montant présenté. Merci de revoir la ligne de recettes ou plafonner son montant.",AQ7=0,"",AND(AT26=AQ7,AU26=AR7),"OK",OR(AT26&lt;AQ7,AU26&lt;AR7),"Montant instruit inférieur au montant présenté.")</f>
        <v/>
      </c>
      <c r="AX26" s="168">
        <f t="shared" si="22"/>
        <v>0</v>
      </c>
    </row>
    <row r="27" spans="1:50" s="451" customFormat="1" hidden="1" outlineLevel="1" x14ac:dyDescent="0.35">
      <c r="A27" s="450"/>
      <c r="B27" s="482">
        <f t="shared" ref="B27:D34" si="23">C8</f>
        <v>0</v>
      </c>
      <c r="C27" s="387">
        <f t="shared" si="23"/>
        <v>0</v>
      </c>
      <c r="D27" s="167">
        <f t="shared" si="23"/>
        <v>0</v>
      </c>
      <c r="E27" s="167">
        <f t="shared" ref="E27" si="24">F8</f>
        <v>0</v>
      </c>
      <c r="F27" s="460"/>
      <c r="G27" s="483" t="str" cm="1">
        <f t="array" ref="G27">_xlfn.IFS(OR(E27&gt;F8,D27&gt;E8),"KO : Le montant retenu est supérieur au montant présenté. Merci de revoir la ligne de recettes ou plafonner son montant.",E8=0,"",AND(D27=E8,E27=F8),"OK",OR(D27&lt;E8,E27&lt;F8),"Montant instruit inférieur au montant présenté.")</f>
        <v/>
      </c>
      <c r="H27" s="168">
        <f t="shared" si="1"/>
        <v>0</v>
      </c>
      <c r="I27" s="482">
        <f t="shared" si="2"/>
        <v>0</v>
      </c>
      <c r="J27" s="387">
        <f t="shared" si="2"/>
        <v>0</v>
      </c>
      <c r="K27" s="167">
        <f t="shared" si="2"/>
        <v>0</v>
      </c>
      <c r="L27" s="167">
        <f t="shared" si="2"/>
        <v>0</v>
      </c>
      <c r="M27" s="460"/>
      <c r="N27" s="483" t="str" cm="1">
        <f t="array" ref="N27">_xlfn.IFS(OR(L27&gt;L8,K27&gt;K8),"KO : Le montant retenu est supérieur au montant présenté. Merci de revoir la ligne de recettes ou plafonner son montant.",K8=0,"",AND(K27=K8,L27=L8),"OK",OR(K27&lt;K8,L27&lt;L8),"Montant instruit inférieur au montant présenté.")</f>
        <v/>
      </c>
      <c r="O27" s="168">
        <f t="shared" si="3"/>
        <v>0</v>
      </c>
      <c r="P27" s="482">
        <f t="shared" si="4"/>
        <v>0</v>
      </c>
      <c r="Q27" s="387">
        <f t="shared" si="4"/>
        <v>0</v>
      </c>
      <c r="R27" s="167">
        <f t="shared" si="4"/>
        <v>0</v>
      </c>
      <c r="S27" s="167">
        <f t="shared" si="4"/>
        <v>0</v>
      </c>
      <c r="T27" s="460"/>
      <c r="U27" s="483" t="str" cm="1">
        <f t="array" ref="U27">_xlfn.IFS(OR(S27&gt;R8,R27&gt;Q8),"KO : Le montant retenu est supérieur au montant présenté. Merci de revoir la ligne de recettes ou plafonner son montant.",Q8=0,"",AND(R27=Q8,S27=R8),"OK",OR(R27&lt;Q8,S27&lt;R8),"Montant instruit inférieur au montant présenté.")</f>
        <v/>
      </c>
      <c r="V27" s="168">
        <f t="shared" si="5"/>
        <v>0</v>
      </c>
      <c r="W27" s="482">
        <f t="shared" ref="W27:X34" si="25">U8</f>
        <v>0</v>
      </c>
      <c r="X27" s="387">
        <f t="shared" si="25"/>
        <v>0</v>
      </c>
      <c r="Y27" s="167">
        <f t="shared" ref="Y27:Y34" si="26">W8</f>
        <v>0</v>
      </c>
      <c r="Z27" s="167">
        <f t="shared" ref="Z27:Z34" si="27">X8</f>
        <v>0</v>
      </c>
      <c r="AA27" s="460"/>
      <c r="AB27" s="483" t="str" cm="1">
        <f t="array" ref="AB27">_xlfn.IFS(OR(Z27&gt;X8,Y27&gt;W8),"KO : Le montant retenu est supérieur au montant présenté. Merci de revoir la ligne de recettes ou plafonner son montant.",W8=0,"",AND(Y27=W8,Z27=X8),"OK",OR(Y27&lt;W8,Z27&lt;X8),"Montant instruit inférieur au montant présenté.")</f>
        <v/>
      </c>
      <c r="AC27" s="168">
        <f t="shared" si="7"/>
        <v>0</v>
      </c>
      <c r="AD27" s="482">
        <f t="shared" si="8"/>
        <v>0</v>
      </c>
      <c r="AE27" s="387">
        <f t="shared" si="9"/>
        <v>0</v>
      </c>
      <c r="AF27" s="167">
        <f t="shared" si="10"/>
        <v>0</v>
      </c>
      <c r="AG27" s="167">
        <f t="shared" si="11"/>
        <v>0</v>
      </c>
      <c r="AH27" s="460"/>
      <c r="AI27" s="483" t="str" cm="1">
        <f t="array" ref="AI27">_xlfn.IFS(OR(AG27&gt;AD8,AF27&gt;AC8),"KO : Le montant retenu est supérieur au montant présenté. Merci de revoir la ligne de recettes ou plafonner son montant.",AC8=0,"",AND(AF27=AC8,AG27=AD8),"OK",OR(AF27&lt;AC8,AG27&lt;AD8),"Montant instruit inférieur au montant présenté.")</f>
        <v/>
      </c>
      <c r="AJ27" s="168">
        <f>IF(AD8=0,AC8-AF27,AD8-AG27)</f>
        <v>0</v>
      </c>
      <c r="AK27" s="482">
        <f t="shared" si="13"/>
        <v>0</v>
      </c>
      <c r="AL27" s="387">
        <f t="shared" si="14"/>
        <v>0</v>
      </c>
      <c r="AM27" s="167">
        <f t="shared" si="15"/>
        <v>0</v>
      </c>
      <c r="AN27" s="167">
        <f t="shared" si="16"/>
        <v>0</v>
      </c>
      <c r="AO27" s="460"/>
      <c r="AP27" s="483" t="str" cm="1">
        <f t="array" ref="AP27">_xlfn.IFS(OR(AN27&gt;AK8,AM27&gt;AJ8),"KO : Le montant retenu est supérieur au montant présenté. Merci de revoir la ligne de recettes ou plafonner son montant.",AJ8=0,"",AND(AM27=AJ8,AN27=AK8),"OK",OR(AM27&lt;AJ8,AN27&lt;AK8),"Montant instruit inférieur au montant présenté.")</f>
        <v/>
      </c>
      <c r="AQ27" s="168">
        <f>IF(AK8=0,AJ8-AM27,AK8-AN27)</f>
        <v>0</v>
      </c>
      <c r="AR27" s="482">
        <f t="shared" si="18"/>
        <v>0</v>
      </c>
      <c r="AS27" s="387">
        <f t="shared" si="19"/>
        <v>0</v>
      </c>
      <c r="AT27" s="167">
        <f t="shared" si="20"/>
        <v>0</v>
      </c>
      <c r="AU27" s="167">
        <f t="shared" si="21"/>
        <v>0</v>
      </c>
      <c r="AV27" s="460"/>
      <c r="AW27" s="483" t="str" cm="1">
        <f t="array" ref="AW27">_xlfn.IFS(OR(AU27&gt;AR8,AT27&gt;AQ8),"KO : Le montant retenu est supérieur au montant présenté. Merci de revoir la ligne de recettes ou plafonner son montant.",AQ8=0,"",AND(AT27=AQ8,AU27=AR8),"OK",OR(AT27&lt;AQ8,AU27&lt;AR8),"Montant instruit inférieur au montant présenté.")</f>
        <v/>
      </c>
      <c r="AX27" s="168">
        <f>IF(AR8=0,AQ8-AT27,AR8-AU27)</f>
        <v>0</v>
      </c>
    </row>
    <row r="28" spans="1:50" s="451" customFormat="1" hidden="1" outlineLevel="1" x14ac:dyDescent="0.35">
      <c r="A28" s="450"/>
      <c r="B28" s="482">
        <f t="shared" si="23"/>
        <v>0</v>
      </c>
      <c r="C28" s="387">
        <f t="shared" si="23"/>
        <v>0</v>
      </c>
      <c r="D28" s="167">
        <f t="shared" si="23"/>
        <v>0</v>
      </c>
      <c r="E28" s="167">
        <f t="shared" ref="E28" si="28">F9</f>
        <v>0</v>
      </c>
      <c r="F28" s="460"/>
      <c r="G28" s="483" t="str" cm="1">
        <f t="array" ref="G28">_xlfn.IFS(OR(E28&gt;F9,D28&gt;E9),"KO : Le montant retenu est supérieur au montant présenté. Merci de revoir la ligne de recettes ou plafonner son montant.",E9=0,"",AND(D28=E9,E28=F9),"OK",OR(D28&lt;E9,E28&lt;F9),"Montant instruit inférieur au montant présenté.")</f>
        <v/>
      </c>
      <c r="H28" s="168">
        <f t="shared" si="1"/>
        <v>0</v>
      </c>
      <c r="I28" s="482">
        <f t="shared" si="2"/>
        <v>0</v>
      </c>
      <c r="J28" s="387">
        <f t="shared" si="2"/>
        <v>0</v>
      </c>
      <c r="K28" s="167">
        <f t="shared" si="2"/>
        <v>0</v>
      </c>
      <c r="L28" s="167">
        <f t="shared" si="2"/>
        <v>0</v>
      </c>
      <c r="M28" s="460"/>
      <c r="N28" s="483" t="str" cm="1">
        <f t="array" ref="N28">_xlfn.IFS(OR(L28&gt;L9,K28&gt;K9),"KO : Le montant retenu est supérieur au montant présenté. Merci de revoir la ligne de recettes ou plafonner son montant.",K9=0,"",AND(K28=K9,L28=L9),"OK",OR(K28&lt;K9,L28&lt;L9),"Montant instruit inférieur au montant présenté.")</f>
        <v/>
      </c>
      <c r="O28" s="168">
        <f t="shared" si="3"/>
        <v>0</v>
      </c>
      <c r="P28" s="482">
        <f t="shared" si="4"/>
        <v>0</v>
      </c>
      <c r="Q28" s="387">
        <f t="shared" si="4"/>
        <v>0</v>
      </c>
      <c r="R28" s="167">
        <f t="shared" si="4"/>
        <v>0</v>
      </c>
      <c r="S28" s="167">
        <f t="shared" si="4"/>
        <v>0</v>
      </c>
      <c r="T28" s="460"/>
      <c r="U28" s="483" t="str" cm="1">
        <f t="array" ref="U28">_xlfn.IFS(OR(S28&gt;R9,R28&gt;Q9),"KO : Le montant retenu est supérieur au montant présenté. Merci de revoir la ligne de recettes ou plafonner son montant.",Q9=0,"",AND(R28=Q9,S28=R9),"OK",OR(R28&lt;Q9,S28&lt;R9),"Montant instruit inférieur au montant présenté.")</f>
        <v/>
      </c>
      <c r="V28" s="168">
        <f t="shared" si="5"/>
        <v>0</v>
      </c>
      <c r="W28" s="482">
        <f t="shared" si="25"/>
        <v>0</v>
      </c>
      <c r="X28" s="387">
        <f t="shared" si="25"/>
        <v>0</v>
      </c>
      <c r="Y28" s="167">
        <f t="shared" si="26"/>
        <v>0</v>
      </c>
      <c r="Z28" s="167">
        <f t="shared" si="27"/>
        <v>0</v>
      </c>
      <c r="AA28" s="460"/>
      <c r="AB28" s="483" t="str" cm="1">
        <f t="array" ref="AB28">_xlfn.IFS(OR(Z28&gt;X9,Y28&gt;W9),"KO : Le montant retenu est supérieur au montant présenté. Merci de revoir la ligne de recettes ou plafonner son montant.",W9=0,"",AND(Y28=W9,Z28=X9),"OK",OR(Y28&lt;W9,Z28&lt;X9),"Montant instruit inférieur au montant présenté.")</f>
        <v/>
      </c>
      <c r="AC28" s="168">
        <f t="shared" si="7"/>
        <v>0</v>
      </c>
      <c r="AD28" s="482">
        <f t="shared" si="8"/>
        <v>0</v>
      </c>
      <c r="AE28" s="387">
        <f t="shared" si="9"/>
        <v>0</v>
      </c>
      <c r="AF28" s="167">
        <f t="shared" si="10"/>
        <v>0</v>
      </c>
      <c r="AG28" s="167">
        <f t="shared" si="11"/>
        <v>0</v>
      </c>
      <c r="AH28" s="460"/>
      <c r="AI28" s="483" t="str" cm="1">
        <f t="array" ref="AI28">_xlfn.IFS(OR(AG28&gt;AD9,AF28&gt;AC9),"KO : Le montant retenu est supérieur au montant présenté. Merci de revoir la ligne de recettes ou plafonner son montant.",AC9=0,"",AND(AF28=AC9,AG28=AD9),"OK",OR(AF28&lt;AC9,AG28&lt;AD9),"Montant instruit inférieur au montant présenté.")</f>
        <v/>
      </c>
      <c r="AJ28" s="168">
        <f>IF(AD9=0,AC9-AF28,AD9-AG28)</f>
        <v>0</v>
      </c>
      <c r="AK28" s="482">
        <f t="shared" si="13"/>
        <v>0</v>
      </c>
      <c r="AL28" s="387">
        <f t="shared" si="14"/>
        <v>0</v>
      </c>
      <c r="AM28" s="167">
        <f t="shared" si="15"/>
        <v>0</v>
      </c>
      <c r="AN28" s="167">
        <f t="shared" si="16"/>
        <v>0</v>
      </c>
      <c r="AO28" s="460"/>
      <c r="AP28" s="483" t="str" cm="1">
        <f t="array" ref="AP28">_xlfn.IFS(OR(AN28&gt;AK9,AM28&gt;AJ9),"KO : Le montant retenu est supérieur au montant présenté. Merci de revoir la ligne de recettes ou plafonner son montant.",AJ9=0,"",AND(AM28=AJ9,AN28=AK9),"OK",OR(AM28&lt;AJ9,AN28&lt;AK9),"Montant instruit inférieur au montant présenté.")</f>
        <v/>
      </c>
      <c r="AQ28" s="168">
        <f>IF(AK9=0,AJ9-AM28,AK9-AN28)</f>
        <v>0</v>
      </c>
      <c r="AR28" s="482">
        <f t="shared" si="18"/>
        <v>0</v>
      </c>
      <c r="AS28" s="387">
        <f t="shared" si="19"/>
        <v>0</v>
      </c>
      <c r="AT28" s="167">
        <f t="shared" si="20"/>
        <v>0</v>
      </c>
      <c r="AU28" s="167">
        <f t="shared" si="21"/>
        <v>0</v>
      </c>
      <c r="AV28" s="460"/>
      <c r="AW28" s="483" t="str" cm="1">
        <f t="array" ref="AW28">_xlfn.IFS(OR(AU28&gt;AR9,AT28&gt;AQ9),"KO : Le montant retenu est supérieur au montant présenté. Merci de revoir la ligne de recettes ou plafonner son montant.",AQ9=0,"",AND(AT28=AQ9,AU28=AR9),"OK",OR(AT28&lt;AQ9,AU28&lt;AR9),"Montant instruit inférieur au montant présenté.")</f>
        <v/>
      </c>
      <c r="AX28" s="168">
        <f>IF(AR9=0,AQ9-AT28,AR9-AU28)</f>
        <v>0</v>
      </c>
    </row>
    <row r="29" spans="1:50" s="451" customFormat="1" hidden="1" outlineLevel="1" x14ac:dyDescent="0.35">
      <c r="A29" s="450"/>
      <c r="B29" s="482">
        <f t="shared" si="23"/>
        <v>0</v>
      </c>
      <c r="C29" s="387">
        <f t="shared" si="23"/>
        <v>0</v>
      </c>
      <c r="D29" s="167">
        <f t="shared" si="23"/>
        <v>0</v>
      </c>
      <c r="E29" s="167">
        <f t="shared" ref="E29" si="29">F10</f>
        <v>0</v>
      </c>
      <c r="F29" s="460"/>
      <c r="G29" s="483" t="str" cm="1">
        <f t="array" ref="G29">_xlfn.IFS(OR(E29&gt;F10,D29&gt;E10),"KO : Le montant retenu est supérieur au montant présenté. Merci de revoir la ligne de recettes ou plafonner son montant.",E10=0,"",AND(D29=E10,E29=F10),"OK",OR(D29&lt;E10,E29&lt;F10),"Montant instruit inférieur au montant présenté.")</f>
        <v/>
      </c>
      <c r="H29" s="168">
        <f t="shared" si="1"/>
        <v>0</v>
      </c>
      <c r="I29" s="482">
        <f t="shared" si="2"/>
        <v>0</v>
      </c>
      <c r="J29" s="387">
        <f t="shared" si="2"/>
        <v>0</v>
      </c>
      <c r="K29" s="167">
        <f t="shared" si="2"/>
        <v>0</v>
      </c>
      <c r="L29" s="167">
        <f t="shared" si="2"/>
        <v>0</v>
      </c>
      <c r="M29" s="460"/>
      <c r="N29" s="483" t="str" cm="1">
        <f t="array" ref="N29">_xlfn.IFS(OR(L29&gt;L10,K29&gt;K10),"KO : Le montant retenu est supérieur au montant présenté. Merci de revoir la ligne de recettes ou plafonner son montant.",K10=0,"",AND(K29=K10,L29=L10),"OK",OR(K29&lt;K10,L29&lt;L10),"Montant instruit inférieur au montant présenté.")</f>
        <v/>
      </c>
      <c r="O29" s="168">
        <f t="shared" si="3"/>
        <v>0</v>
      </c>
      <c r="P29" s="482">
        <f t="shared" si="4"/>
        <v>0</v>
      </c>
      <c r="Q29" s="387">
        <f t="shared" si="4"/>
        <v>0</v>
      </c>
      <c r="R29" s="167">
        <f t="shared" si="4"/>
        <v>0</v>
      </c>
      <c r="S29" s="167">
        <f t="shared" si="4"/>
        <v>0</v>
      </c>
      <c r="T29" s="460"/>
      <c r="U29" s="483" t="str" cm="1">
        <f t="array" ref="U29">_xlfn.IFS(OR(S29&gt;R10,R29&gt;Q10),"KO : Le montant retenu est supérieur au montant présenté. Merci de revoir la ligne de recettes ou plafonner son montant.",Q10=0,"",AND(R29=Q10,S29=R10),"OK",OR(R29&lt;Q10,S29&lt;R10),"Montant instruit inférieur au montant présenté.")</f>
        <v/>
      </c>
      <c r="V29" s="168">
        <f t="shared" si="5"/>
        <v>0</v>
      </c>
      <c r="W29" s="482">
        <f t="shared" si="25"/>
        <v>0</v>
      </c>
      <c r="X29" s="387">
        <f t="shared" si="25"/>
        <v>0</v>
      </c>
      <c r="Y29" s="167">
        <f t="shared" si="26"/>
        <v>0</v>
      </c>
      <c r="Z29" s="167">
        <f t="shared" si="27"/>
        <v>0</v>
      </c>
      <c r="AA29" s="460"/>
      <c r="AB29" s="483" t="str" cm="1">
        <f t="array" ref="AB29">_xlfn.IFS(OR(Z29&gt;X10,Y29&gt;W10),"KO : Le montant retenu est supérieur au montant présenté. Merci de revoir la ligne de recettes ou plafonner son montant.",W10=0,"",AND(Y29=W10,Z29=X10),"OK",OR(Y29&lt;W10,Z29&lt;X10),"Montant instruit inférieur au montant présenté.")</f>
        <v/>
      </c>
      <c r="AC29" s="168">
        <f t="shared" si="7"/>
        <v>0</v>
      </c>
      <c r="AD29" s="482">
        <f t="shared" si="8"/>
        <v>0</v>
      </c>
      <c r="AE29" s="387">
        <f t="shared" si="9"/>
        <v>0</v>
      </c>
      <c r="AF29" s="167">
        <f t="shared" si="10"/>
        <v>0</v>
      </c>
      <c r="AG29" s="167">
        <f t="shared" si="11"/>
        <v>0</v>
      </c>
      <c r="AH29" s="460"/>
      <c r="AI29" s="483" t="str" cm="1">
        <f t="array" ref="AI29">_xlfn.IFS(OR(AG29&gt;AD10,AF29&gt;AC10),"KO : Le montant retenu est supérieur au montant présenté. Merci de revoir la ligne de recettes ou plafonner son montant.",AC10=0,"",AND(AF29=AC10,AG29=AD10),"OK",OR(AF29&lt;AC10,AG29&lt;AD10),"Montant instruit inférieur au montant présenté.")</f>
        <v/>
      </c>
      <c r="AJ29" s="168">
        <f t="shared" si="12"/>
        <v>0</v>
      </c>
      <c r="AK29" s="482">
        <f t="shared" si="13"/>
        <v>0</v>
      </c>
      <c r="AL29" s="387">
        <f t="shared" si="14"/>
        <v>0</v>
      </c>
      <c r="AM29" s="167">
        <f t="shared" si="15"/>
        <v>0</v>
      </c>
      <c r="AN29" s="167">
        <f t="shared" si="16"/>
        <v>0</v>
      </c>
      <c r="AO29" s="460"/>
      <c r="AP29" s="483" t="str" cm="1">
        <f t="array" ref="AP29">_xlfn.IFS(OR(AN29&gt;AK10,AM29&gt;AJ10),"KO : Le montant retenu est supérieur au montant présenté. Merci de revoir la ligne de recettes ou plafonner son montant.",AJ10=0,"",AND(AM29=AJ10,AN29=AK10),"OK",OR(AM29&lt;AJ10,AN29&lt;AK10),"Montant instruit inférieur au montant présenté.")</f>
        <v/>
      </c>
      <c r="AQ29" s="168">
        <f t="shared" ref="AQ29:AQ34" si="30">IF(AK10=0,AJ10-AM29,AK10-AN29)</f>
        <v>0</v>
      </c>
      <c r="AR29" s="482">
        <f t="shared" si="18"/>
        <v>0</v>
      </c>
      <c r="AS29" s="387">
        <f t="shared" si="19"/>
        <v>0</v>
      </c>
      <c r="AT29" s="167">
        <f t="shared" si="20"/>
        <v>0</v>
      </c>
      <c r="AU29" s="167">
        <f t="shared" si="21"/>
        <v>0</v>
      </c>
      <c r="AV29" s="460"/>
      <c r="AW29" s="483" t="str" cm="1">
        <f t="array" ref="AW29">_xlfn.IFS(OR(AU29&gt;AR10,AT29&gt;AQ10),"KO : Le montant retenu est supérieur au montant présenté. Merci de revoir la ligne de recettes ou plafonner son montant.",AQ10=0,"",AND(AT29=AQ10,AU29=AR10),"OK",OR(AT29&lt;AQ10,AU29&lt;AR10),"Montant instruit inférieur au montant présenté.")</f>
        <v/>
      </c>
      <c r="AX29" s="168">
        <f t="shared" ref="AX29:AX34" si="31">IF(AR10=0,AQ10-AT29,AR10-AU29)</f>
        <v>0</v>
      </c>
    </row>
    <row r="30" spans="1:50" s="451" customFormat="1" hidden="1" outlineLevel="1" x14ac:dyDescent="0.35">
      <c r="A30" s="450"/>
      <c r="B30" s="482">
        <f t="shared" si="23"/>
        <v>0</v>
      </c>
      <c r="C30" s="387">
        <f t="shared" si="23"/>
        <v>0</v>
      </c>
      <c r="D30" s="167">
        <f t="shared" si="23"/>
        <v>0</v>
      </c>
      <c r="E30" s="167">
        <f t="shared" ref="E30" si="32">F11</f>
        <v>0</v>
      </c>
      <c r="F30" s="460"/>
      <c r="G30" s="483" t="str" cm="1">
        <f t="array" ref="G30">_xlfn.IFS(OR(E30&gt;F11,D30&gt;E11),"KO : Le montant retenu est supérieur au montant présenté. Merci de revoir la ligne de recettes ou plafonner son montant.",E11=0,"",AND(D30=E11,E30=F11),"OK",OR(D30&lt;E11,E30&lt;F11),"Montant instruit inférieur au montant présenté.")</f>
        <v/>
      </c>
      <c r="H30" s="168">
        <f t="shared" si="1"/>
        <v>0</v>
      </c>
      <c r="I30" s="482">
        <f t="shared" si="2"/>
        <v>0</v>
      </c>
      <c r="J30" s="387">
        <f t="shared" si="2"/>
        <v>0</v>
      </c>
      <c r="K30" s="167">
        <f t="shared" si="2"/>
        <v>0</v>
      </c>
      <c r="L30" s="167">
        <f t="shared" si="2"/>
        <v>0</v>
      </c>
      <c r="M30" s="460"/>
      <c r="N30" s="483" t="str" cm="1">
        <f t="array" ref="N30">_xlfn.IFS(OR(L30&gt;L11,K30&gt;K11),"KO : Le montant retenu est supérieur au montant présenté. Merci de revoir la ligne de recettes ou plafonner son montant.",K11=0,"",AND(K30=K11,L30=L11),"OK",OR(K30&lt;K11,L30&lt;L11),"Montant instruit inférieur au montant présenté.")</f>
        <v/>
      </c>
      <c r="O30" s="168">
        <f t="shared" si="3"/>
        <v>0</v>
      </c>
      <c r="P30" s="482">
        <f t="shared" si="4"/>
        <v>0</v>
      </c>
      <c r="Q30" s="387">
        <f t="shared" si="4"/>
        <v>0</v>
      </c>
      <c r="R30" s="167">
        <f t="shared" si="4"/>
        <v>0</v>
      </c>
      <c r="S30" s="167">
        <f t="shared" si="4"/>
        <v>0</v>
      </c>
      <c r="T30" s="460"/>
      <c r="U30" s="483" t="str" cm="1">
        <f t="array" ref="U30">_xlfn.IFS(OR(S30&gt;R11,R30&gt;Q11),"KO : Le montant retenu est supérieur au montant présenté. Merci de revoir la ligne de recettes ou plafonner son montant.",Q11=0,"",AND(R30=Q11,S30=R11),"OK",OR(R30&lt;Q11,S30&lt;R11),"Montant instruit inférieur au montant présenté.")</f>
        <v/>
      </c>
      <c r="V30" s="168">
        <f t="shared" si="5"/>
        <v>0</v>
      </c>
      <c r="W30" s="482">
        <f t="shared" si="25"/>
        <v>0</v>
      </c>
      <c r="X30" s="387">
        <f t="shared" si="25"/>
        <v>0</v>
      </c>
      <c r="Y30" s="167">
        <f t="shared" si="26"/>
        <v>0</v>
      </c>
      <c r="Z30" s="167">
        <f t="shared" si="27"/>
        <v>0</v>
      </c>
      <c r="AA30" s="460"/>
      <c r="AB30" s="483" t="str" cm="1">
        <f t="array" ref="AB30">_xlfn.IFS(OR(Z30&gt;X11,Y30&gt;W11),"KO : Le montant retenu est supérieur au montant présenté. Merci de revoir la ligne de recettes ou plafonner son montant.",W11=0,"",AND(Y30=W11,Z30=X11),"OK",OR(Y30&lt;W11,Z30&lt;X11),"Montant instruit inférieur au montant présenté.")</f>
        <v/>
      </c>
      <c r="AC30" s="168">
        <f t="shared" si="7"/>
        <v>0</v>
      </c>
      <c r="AD30" s="482">
        <f t="shared" si="8"/>
        <v>0</v>
      </c>
      <c r="AE30" s="387">
        <f t="shared" si="9"/>
        <v>0</v>
      </c>
      <c r="AF30" s="167">
        <f t="shared" si="10"/>
        <v>0</v>
      </c>
      <c r="AG30" s="167">
        <f t="shared" si="11"/>
        <v>0</v>
      </c>
      <c r="AH30" s="460"/>
      <c r="AI30" s="483" t="str" cm="1">
        <f t="array" ref="AI30">_xlfn.IFS(OR(AG30&gt;AD11,AF30&gt;AC11),"KO : Le montant retenu est supérieur au montant présenté. Merci de revoir la ligne de recettes ou plafonner son montant.",AC11=0,"",AND(AF30=AC11,AG30=AD11),"OK",OR(AF30&lt;AC11,AG30&lt;AD11),"Montant instruit inférieur au montant présenté.")</f>
        <v/>
      </c>
      <c r="AJ30" s="168">
        <f t="shared" si="12"/>
        <v>0</v>
      </c>
      <c r="AK30" s="482">
        <f t="shared" si="13"/>
        <v>0</v>
      </c>
      <c r="AL30" s="387">
        <f t="shared" si="14"/>
        <v>0</v>
      </c>
      <c r="AM30" s="167">
        <f t="shared" si="15"/>
        <v>0</v>
      </c>
      <c r="AN30" s="167">
        <f t="shared" si="16"/>
        <v>0</v>
      </c>
      <c r="AO30" s="460"/>
      <c r="AP30" s="483" t="str" cm="1">
        <f t="array" ref="AP30">_xlfn.IFS(OR(AN30&gt;AK11,AM30&gt;AJ11),"KO : Le montant retenu est supérieur au montant présenté. Merci de revoir la ligne de recettes ou plafonner son montant.",AJ11=0,"",AND(AM30=AJ11,AN30=AK11),"OK",OR(AM30&lt;AJ11,AN30&lt;AK11),"Montant instruit inférieur au montant présenté.")</f>
        <v/>
      </c>
      <c r="AQ30" s="168">
        <f t="shared" si="30"/>
        <v>0</v>
      </c>
      <c r="AR30" s="482">
        <f t="shared" si="18"/>
        <v>0</v>
      </c>
      <c r="AS30" s="387">
        <f t="shared" si="19"/>
        <v>0</v>
      </c>
      <c r="AT30" s="167">
        <f t="shared" si="20"/>
        <v>0</v>
      </c>
      <c r="AU30" s="167">
        <f t="shared" si="21"/>
        <v>0</v>
      </c>
      <c r="AV30" s="460"/>
      <c r="AW30" s="483" t="str" cm="1">
        <f t="array" ref="AW30">_xlfn.IFS(OR(AU30&gt;AR11,AT30&gt;AQ11),"KO : Le montant retenu est supérieur au montant présenté. Merci de revoir la ligne de recettes ou plafonner son montant.",AQ11=0,"",AND(AT30=AQ11,AU30=AR11),"OK",OR(AT30&lt;AQ11,AU30&lt;AR11),"Montant instruit inférieur au montant présenté.")</f>
        <v/>
      </c>
      <c r="AX30" s="168">
        <f t="shared" si="31"/>
        <v>0</v>
      </c>
    </row>
    <row r="31" spans="1:50" s="451" customFormat="1" hidden="1" outlineLevel="1" x14ac:dyDescent="0.35">
      <c r="A31" s="450"/>
      <c r="B31" s="482">
        <f t="shared" si="23"/>
        <v>0</v>
      </c>
      <c r="C31" s="387">
        <f t="shared" si="23"/>
        <v>0</v>
      </c>
      <c r="D31" s="167">
        <f t="shared" si="23"/>
        <v>0</v>
      </c>
      <c r="E31" s="167">
        <f t="shared" ref="E31" si="33">F12</f>
        <v>0</v>
      </c>
      <c r="F31" s="460"/>
      <c r="G31" s="483" t="str" cm="1">
        <f t="array" ref="G31">_xlfn.IFS(OR(E31&gt;F12,D31&gt;E12),"KO : Le montant retenu est supérieur au montant présenté. Merci de revoir la ligne de recettes ou plafonner son montant.",E12=0,"",AND(D31=E12,E31=F12),"OK",OR(D31&lt;E12,E31&lt;F12),"Montant instruit inférieur au montant présenté.")</f>
        <v/>
      </c>
      <c r="H31" s="168">
        <f t="shared" si="1"/>
        <v>0</v>
      </c>
      <c r="I31" s="482">
        <f t="shared" si="2"/>
        <v>0</v>
      </c>
      <c r="J31" s="387">
        <f t="shared" si="2"/>
        <v>0</v>
      </c>
      <c r="K31" s="167">
        <f t="shared" si="2"/>
        <v>0</v>
      </c>
      <c r="L31" s="167">
        <f t="shared" si="2"/>
        <v>0</v>
      </c>
      <c r="M31" s="460"/>
      <c r="N31" s="483" t="str" cm="1">
        <f t="array" ref="N31">_xlfn.IFS(OR(L31&gt;L12,K31&gt;K12),"KO : Le montant retenu est supérieur au montant présenté. Merci de revoir la ligne de recettes ou plafonner son montant.",K12=0,"",AND(K31=K12,L31=L12),"OK",OR(K31&lt;K12,L31&lt;L12),"Montant instruit inférieur au montant présenté.")</f>
        <v/>
      </c>
      <c r="O31" s="168">
        <f t="shared" si="3"/>
        <v>0</v>
      </c>
      <c r="P31" s="482">
        <f t="shared" si="4"/>
        <v>0</v>
      </c>
      <c r="Q31" s="387">
        <f t="shared" si="4"/>
        <v>0</v>
      </c>
      <c r="R31" s="167">
        <f t="shared" si="4"/>
        <v>0</v>
      </c>
      <c r="S31" s="167">
        <f t="shared" si="4"/>
        <v>0</v>
      </c>
      <c r="T31" s="460"/>
      <c r="U31" s="483" t="str" cm="1">
        <f t="array" ref="U31">_xlfn.IFS(OR(S31&gt;R12,R31&gt;Q12),"KO : Le montant retenu est supérieur au montant présenté. Merci de revoir la ligne de recettes ou plafonner son montant.",Q12=0,"",AND(R31=Q12,S31=R12),"OK",OR(R31&lt;Q12,S31&lt;R12),"Montant instruit inférieur au montant présenté.")</f>
        <v/>
      </c>
      <c r="V31" s="168">
        <f t="shared" si="5"/>
        <v>0</v>
      </c>
      <c r="W31" s="482">
        <f t="shared" si="25"/>
        <v>0</v>
      </c>
      <c r="X31" s="387">
        <f t="shared" si="25"/>
        <v>0</v>
      </c>
      <c r="Y31" s="167">
        <f t="shared" si="26"/>
        <v>0</v>
      </c>
      <c r="Z31" s="167">
        <f t="shared" si="27"/>
        <v>0</v>
      </c>
      <c r="AA31" s="460"/>
      <c r="AB31" s="483" t="str" cm="1">
        <f t="array" ref="AB31">_xlfn.IFS(OR(Z31&gt;X12,Y31&gt;W12),"KO : Le montant retenu est supérieur au montant présenté. Merci de revoir la ligne de recettes ou plafonner son montant.",W12=0,"",AND(Y31=W12,Z31=X12),"OK",OR(Y31&lt;W12,Z31&lt;X12),"Montant instruit inférieur au montant présenté.")</f>
        <v/>
      </c>
      <c r="AC31" s="168">
        <f t="shared" si="7"/>
        <v>0</v>
      </c>
      <c r="AD31" s="482">
        <f t="shared" si="8"/>
        <v>0</v>
      </c>
      <c r="AE31" s="387">
        <f t="shared" si="9"/>
        <v>0</v>
      </c>
      <c r="AF31" s="167">
        <f t="shared" si="10"/>
        <v>0</v>
      </c>
      <c r="AG31" s="167">
        <f t="shared" si="11"/>
        <v>0</v>
      </c>
      <c r="AH31" s="460"/>
      <c r="AI31" s="483" t="str" cm="1">
        <f t="array" ref="AI31">_xlfn.IFS(OR(AG31&gt;AD12,AF31&gt;AC12),"KO : Le montant retenu est supérieur au montant présenté. Merci de revoir la ligne de recettes ou plafonner son montant.",AC12=0,"",AND(AF31=AC12,AG31=AD12),"OK",OR(AF31&lt;AC12,AG31&lt;AD12),"Montant instruit inférieur au montant présenté.")</f>
        <v/>
      </c>
      <c r="AJ31" s="168">
        <f t="shared" si="12"/>
        <v>0</v>
      </c>
      <c r="AK31" s="482">
        <f t="shared" si="13"/>
        <v>0</v>
      </c>
      <c r="AL31" s="387">
        <f t="shared" si="14"/>
        <v>0</v>
      </c>
      <c r="AM31" s="167">
        <f t="shared" si="15"/>
        <v>0</v>
      </c>
      <c r="AN31" s="167">
        <f t="shared" si="16"/>
        <v>0</v>
      </c>
      <c r="AO31" s="460"/>
      <c r="AP31" s="483" t="str" cm="1">
        <f t="array" ref="AP31">_xlfn.IFS(OR(AN31&gt;AK12,AM31&gt;AJ12),"KO : Le montant retenu est supérieur au montant présenté. Merci de revoir la ligne de recettes ou plafonner son montant.",AJ12=0,"",AND(AM31=AJ12,AN31=AK12),"OK",OR(AM31&lt;AJ12,AN31&lt;AK12),"Montant instruit inférieur au montant présenté.")</f>
        <v/>
      </c>
      <c r="AQ31" s="168">
        <f t="shared" si="30"/>
        <v>0</v>
      </c>
      <c r="AR31" s="482">
        <f t="shared" si="18"/>
        <v>0</v>
      </c>
      <c r="AS31" s="387">
        <f t="shared" si="19"/>
        <v>0</v>
      </c>
      <c r="AT31" s="167">
        <f t="shared" si="20"/>
        <v>0</v>
      </c>
      <c r="AU31" s="167">
        <f t="shared" si="21"/>
        <v>0</v>
      </c>
      <c r="AV31" s="460"/>
      <c r="AW31" s="483" t="str" cm="1">
        <f t="array" ref="AW31">_xlfn.IFS(OR(AU31&gt;AR12,AT31&gt;AQ12),"KO : Le montant retenu est supérieur au montant présenté. Merci de revoir la ligne de recettes ou plafonner son montant.",AQ12=0,"",AND(AT31=AQ12,AU31=AR12),"OK",OR(AT31&lt;AQ12,AU31&lt;AR12),"Montant instruit inférieur au montant présenté.")</f>
        <v/>
      </c>
      <c r="AX31" s="168">
        <f t="shared" si="31"/>
        <v>0</v>
      </c>
    </row>
    <row r="32" spans="1:50" s="451" customFormat="1" hidden="1" outlineLevel="1" x14ac:dyDescent="0.35">
      <c r="A32" s="450"/>
      <c r="B32" s="482">
        <f t="shared" si="23"/>
        <v>0</v>
      </c>
      <c r="C32" s="387">
        <f t="shared" si="23"/>
        <v>0</v>
      </c>
      <c r="D32" s="167">
        <f t="shared" si="23"/>
        <v>0</v>
      </c>
      <c r="E32" s="167">
        <f t="shared" ref="E32" si="34">F13</f>
        <v>0</v>
      </c>
      <c r="F32" s="460"/>
      <c r="G32" s="483" t="str" cm="1">
        <f t="array" ref="G32">_xlfn.IFS(OR(E32&gt;F13,D32&gt;E13),"KO : Le montant retenu est supérieur au montant présenté. Merci de revoir la ligne de recettes ou plafonner son montant.",E13=0,"",AND(D32=E13,E32=F13),"OK",OR(D32&lt;E13,E32&lt;F13),"Montant instruit inférieur au montant présenté.")</f>
        <v/>
      </c>
      <c r="H32" s="168">
        <f t="shared" si="1"/>
        <v>0</v>
      </c>
      <c r="I32" s="482">
        <f t="shared" si="2"/>
        <v>0</v>
      </c>
      <c r="J32" s="387">
        <f t="shared" si="2"/>
        <v>0</v>
      </c>
      <c r="K32" s="167">
        <f t="shared" si="2"/>
        <v>0</v>
      </c>
      <c r="L32" s="167">
        <f t="shared" si="2"/>
        <v>0</v>
      </c>
      <c r="M32" s="460"/>
      <c r="N32" s="483" t="str" cm="1">
        <f t="array" ref="N32">_xlfn.IFS(OR(L32&gt;L13,K32&gt;K13),"KO : Le montant retenu est supérieur au montant présenté. Merci de revoir la ligne de recettes ou plafonner son montant.",K13=0,"",AND(K32=K13,L32=L13),"OK",OR(K32&lt;K13,L32&lt;L13),"Montant instruit inférieur au montant présenté.")</f>
        <v/>
      </c>
      <c r="O32" s="168">
        <f t="shared" si="3"/>
        <v>0</v>
      </c>
      <c r="P32" s="482">
        <f t="shared" si="4"/>
        <v>0</v>
      </c>
      <c r="Q32" s="387">
        <f t="shared" si="4"/>
        <v>0</v>
      </c>
      <c r="R32" s="167">
        <f t="shared" si="4"/>
        <v>0</v>
      </c>
      <c r="S32" s="167">
        <f t="shared" si="4"/>
        <v>0</v>
      </c>
      <c r="T32" s="460"/>
      <c r="U32" s="483" t="str" cm="1">
        <f t="array" ref="U32">_xlfn.IFS(OR(S32&gt;R13,R32&gt;Q13),"KO : Le montant retenu est supérieur au montant présenté. Merci de revoir la ligne de recettes ou plafonner son montant.",Q13=0,"",AND(R32=Q13,S32=R13),"OK",OR(R32&lt;Q13,S32&lt;R13),"Montant instruit inférieur au montant présenté.")</f>
        <v/>
      </c>
      <c r="V32" s="168">
        <f t="shared" si="5"/>
        <v>0</v>
      </c>
      <c r="W32" s="482">
        <f t="shared" si="25"/>
        <v>0</v>
      </c>
      <c r="X32" s="387">
        <f t="shared" si="25"/>
        <v>0</v>
      </c>
      <c r="Y32" s="167">
        <f t="shared" si="26"/>
        <v>0</v>
      </c>
      <c r="Z32" s="167">
        <f t="shared" si="27"/>
        <v>0</v>
      </c>
      <c r="AA32" s="460"/>
      <c r="AB32" s="483" t="str" cm="1">
        <f t="array" ref="AB32">_xlfn.IFS(OR(Z32&gt;X13,Y32&gt;W13),"KO : Le montant retenu est supérieur au montant présenté. Merci de revoir la ligne de recettes ou plafonner son montant.",W13=0,"",AND(Y32=W13,Z32=X13),"OK",OR(Y32&lt;W13,Z32&lt;X13),"Montant instruit inférieur au montant présenté.")</f>
        <v/>
      </c>
      <c r="AC32" s="168">
        <f t="shared" si="7"/>
        <v>0</v>
      </c>
      <c r="AD32" s="482">
        <f t="shared" si="8"/>
        <v>0</v>
      </c>
      <c r="AE32" s="387">
        <f t="shared" si="9"/>
        <v>0</v>
      </c>
      <c r="AF32" s="167">
        <f t="shared" si="10"/>
        <v>0</v>
      </c>
      <c r="AG32" s="167">
        <f t="shared" si="11"/>
        <v>0</v>
      </c>
      <c r="AH32" s="460"/>
      <c r="AI32" s="483" t="str" cm="1">
        <f t="array" ref="AI32">_xlfn.IFS(OR(AG32&gt;AD13,AF32&gt;AC13),"KO : Le montant retenu est supérieur au montant présenté. Merci de revoir la ligne de recettes ou plafonner son montant.",AC13=0,"",AND(AF32=AC13,AG32=AD13),"OK",OR(AF32&lt;AC13,AG32&lt;AD13),"Montant instruit inférieur au montant présenté.")</f>
        <v/>
      </c>
      <c r="AJ32" s="168">
        <f t="shared" si="12"/>
        <v>0</v>
      </c>
      <c r="AK32" s="482">
        <f t="shared" si="13"/>
        <v>0</v>
      </c>
      <c r="AL32" s="387">
        <f t="shared" si="14"/>
        <v>0</v>
      </c>
      <c r="AM32" s="167">
        <f t="shared" si="15"/>
        <v>0</v>
      </c>
      <c r="AN32" s="167">
        <f t="shared" si="16"/>
        <v>0</v>
      </c>
      <c r="AO32" s="460"/>
      <c r="AP32" s="483" t="str" cm="1">
        <f t="array" ref="AP32">_xlfn.IFS(OR(AN32&gt;AK13,AM32&gt;AJ13),"KO : Le montant retenu est supérieur au montant présenté. Merci de revoir la ligne de recettes ou plafonner son montant.",AJ13=0,"",AND(AM32=AJ13,AN32=AK13),"OK",OR(AM32&lt;AJ13,AN32&lt;AK13),"Montant instruit inférieur au montant présenté.")</f>
        <v/>
      </c>
      <c r="AQ32" s="168">
        <f t="shared" si="30"/>
        <v>0</v>
      </c>
      <c r="AR32" s="482">
        <f t="shared" si="18"/>
        <v>0</v>
      </c>
      <c r="AS32" s="387">
        <f t="shared" si="19"/>
        <v>0</v>
      </c>
      <c r="AT32" s="167">
        <f t="shared" si="20"/>
        <v>0</v>
      </c>
      <c r="AU32" s="167">
        <f t="shared" si="21"/>
        <v>0</v>
      </c>
      <c r="AV32" s="460"/>
      <c r="AW32" s="483" t="str" cm="1">
        <f t="array" ref="AW32">_xlfn.IFS(OR(AU32&gt;AR13,AT32&gt;AQ13),"KO : Le montant retenu est supérieur au montant présenté. Merci de revoir la ligne de recettes ou plafonner son montant.",AQ13=0,"",AND(AT32=AQ13,AU32=AR13),"OK",OR(AT32&lt;AQ13,AU32&lt;AR13),"Montant instruit inférieur au montant présenté.")</f>
        <v/>
      </c>
      <c r="AX32" s="168">
        <f t="shared" si="31"/>
        <v>0</v>
      </c>
    </row>
    <row r="33" spans="1:50" s="451" customFormat="1" hidden="1" outlineLevel="1" x14ac:dyDescent="0.35">
      <c r="A33" s="450"/>
      <c r="B33" s="482">
        <f t="shared" si="23"/>
        <v>0</v>
      </c>
      <c r="C33" s="387">
        <f t="shared" si="23"/>
        <v>0</v>
      </c>
      <c r="D33" s="167">
        <f t="shared" si="23"/>
        <v>0</v>
      </c>
      <c r="E33" s="167">
        <f t="shared" ref="E33" si="35">F14</f>
        <v>0</v>
      </c>
      <c r="F33" s="460"/>
      <c r="G33" s="483" t="str" cm="1">
        <f t="array" ref="G33">_xlfn.IFS(OR(E33&gt;F14,D33&gt;E14),"KO : Le montant retenu est supérieur au montant présenté. Merci de revoir la ligne de recettes ou plafonner son montant.",E14=0,"",AND(D33=E14,E33=F14),"OK",OR(D33&lt;E14,E33&lt;F14),"Montant instruit inférieur au montant présenté.")</f>
        <v/>
      </c>
      <c r="H33" s="168">
        <f t="shared" si="1"/>
        <v>0</v>
      </c>
      <c r="I33" s="482">
        <f t="shared" si="2"/>
        <v>0</v>
      </c>
      <c r="J33" s="387">
        <f t="shared" si="2"/>
        <v>0</v>
      </c>
      <c r="K33" s="167">
        <f t="shared" si="2"/>
        <v>0</v>
      </c>
      <c r="L33" s="167">
        <f t="shared" si="2"/>
        <v>0</v>
      </c>
      <c r="M33" s="460"/>
      <c r="N33" s="483" t="str" cm="1">
        <f t="array" ref="N33">_xlfn.IFS(OR(L33&gt;L14,K33&gt;K14),"KO : Le montant retenu est supérieur au montant présenté. Merci de revoir la ligne de recettes ou plafonner son montant.",K14=0,"",AND(K33=K14,L33=L14),"OK",OR(K33&lt;K14,L33&lt;L14),"Montant instruit inférieur au montant présenté.")</f>
        <v/>
      </c>
      <c r="O33" s="168">
        <f t="shared" si="3"/>
        <v>0</v>
      </c>
      <c r="P33" s="482">
        <f t="shared" si="4"/>
        <v>0</v>
      </c>
      <c r="Q33" s="387">
        <f t="shared" si="4"/>
        <v>0</v>
      </c>
      <c r="R33" s="167">
        <f t="shared" si="4"/>
        <v>0</v>
      </c>
      <c r="S33" s="167">
        <f t="shared" si="4"/>
        <v>0</v>
      </c>
      <c r="T33" s="460"/>
      <c r="U33" s="483" t="str" cm="1">
        <f t="array" ref="U33">_xlfn.IFS(OR(S33&gt;R14,R33&gt;Q14),"KO : Le montant retenu est supérieur au montant présenté. Merci de revoir la ligne de recettes ou plafonner son montant.",Q14=0,"",AND(R33=Q14,S33=R14),"OK",OR(R33&lt;Q14,S33&lt;R14),"Montant instruit inférieur au montant présenté.")</f>
        <v/>
      </c>
      <c r="V33" s="168">
        <f t="shared" si="5"/>
        <v>0</v>
      </c>
      <c r="W33" s="482">
        <f t="shared" si="25"/>
        <v>0</v>
      </c>
      <c r="X33" s="387">
        <f t="shared" si="25"/>
        <v>0</v>
      </c>
      <c r="Y33" s="167">
        <f t="shared" si="26"/>
        <v>0</v>
      </c>
      <c r="Z33" s="167">
        <f t="shared" si="27"/>
        <v>0</v>
      </c>
      <c r="AA33" s="460"/>
      <c r="AB33" s="483" t="str" cm="1">
        <f t="array" ref="AB33">_xlfn.IFS(OR(Z33&gt;X14,Y33&gt;W14),"KO : Le montant retenu est supérieur au montant présenté. Merci de revoir la ligne de recettes ou plafonner son montant.",W14=0,"",AND(Y33=W14,Z33=X14),"OK",OR(Y33&lt;W14,Z33&lt;X14),"Montant instruit inférieur au montant présenté.")</f>
        <v/>
      </c>
      <c r="AC33" s="168">
        <f t="shared" si="7"/>
        <v>0</v>
      </c>
      <c r="AD33" s="482">
        <f t="shared" si="8"/>
        <v>0</v>
      </c>
      <c r="AE33" s="387">
        <f t="shared" si="9"/>
        <v>0</v>
      </c>
      <c r="AF33" s="167">
        <f t="shared" si="10"/>
        <v>0</v>
      </c>
      <c r="AG33" s="167">
        <f t="shared" si="11"/>
        <v>0</v>
      </c>
      <c r="AH33" s="460"/>
      <c r="AI33" s="483" t="str" cm="1">
        <f t="array" ref="AI33">_xlfn.IFS(OR(AG33&gt;AD14,AF33&gt;AC14),"KO : Le montant retenu est supérieur au montant présenté. Merci de revoir la ligne de recettes ou plafonner son montant.",AC14=0,"",AND(AF33=AC14,AG33=AD14),"OK",OR(AF33&lt;AC14,AG33&lt;AD14),"Montant instruit inférieur au montant présenté.")</f>
        <v/>
      </c>
      <c r="AJ33" s="168">
        <f t="shared" si="12"/>
        <v>0</v>
      </c>
      <c r="AK33" s="482">
        <f t="shared" si="13"/>
        <v>0</v>
      </c>
      <c r="AL33" s="387">
        <f t="shared" si="14"/>
        <v>0</v>
      </c>
      <c r="AM33" s="167">
        <f t="shared" si="15"/>
        <v>0</v>
      </c>
      <c r="AN33" s="167">
        <f t="shared" si="16"/>
        <v>0</v>
      </c>
      <c r="AO33" s="460"/>
      <c r="AP33" s="483" t="str" cm="1">
        <f t="array" ref="AP33">_xlfn.IFS(OR(AN33&gt;AK14,AM33&gt;AJ14),"KO : Le montant retenu est supérieur au montant présenté. Merci de revoir la ligne de recettes ou plafonner son montant.",AJ14=0,"",AND(AM33=AJ14,AN33=AK14),"OK",OR(AM33&lt;AJ14,AN33&lt;AK14),"Montant instruit inférieur au montant présenté.")</f>
        <v/>
      </c>
      <c r="AQ33" s="168">
        <f t="shared" si="30"/>
        <v>0</v>
      </c>
      <c r="AR33" s="482">
        <f t="shared" si="18"/>
        <v>0</v>
      </c>
      <c r="AS33" s="387">
        <f t="shared" si="19"/>
        <v>0</v>
      </c>
      <c r="AT33" s="167">
        <f t="shared" si="20"/>
        <v>0</v>
      </c>
      <c r="AU33" s="167">
        <f t="shared" si="21"/>
        <v>0</v>
      </c>
      <c r="AV33" s="460"/>
      <c r="AW33" s="483" t="str" cm="1">
        <f t="array" ref="AW33">_xlfn.IFS(OR(AU33&gt;AR14,AT33&gt;AQ14),"KO : Le montant retenu est supérieur au montant présenté. Merci de revoir la ligne de recettes ou plafonner son montant.",AQ14=0,"",AND(AT33=AQ14,AU33=AR14),"OK",OR(AT33&lt;AQ14,AU33&lt;AR14),"Montant instruit inférieur au montant présenté.")</f>
        <v/>
      </c>
      <c r="AX33" s="168">
        <f t="shared" si="31"/>
        <v>0</v>
      </c>
    </row>
    <row r="34" spans="1:50" s="451" customFormat="1" ht="15" hidden="1" outlineLevel="1" thickBot="1" x14ac:dyDescent="0.4">
      <c r="A34" s="450"/>
      <c r="B34" s="484">
        <f t="shared" si="23"/>
        <v>0</v>
      </c>
      <c r="C34" s="485">
        <f t="shared" si="23"/>
        <v>0</v>
      </c>
      <c r="D34" s="169">
        <f t="shared" si="23"/>
        <v>0</v>
      </c>
      <c r="E34" s="169">
        <f t="shared" ref="E34" si="36">F15</f>
        <v>0</v>
      </c>
      <c r="F34" s="462"/>
      <c r="G34" s="486" t="str" cm="1">
        <f t="array" ref="G34">_xlfn.IFS(OR(E34&gt;F15,D34&gt;E15),"KO : Le montant retenu est supérieur au montant présenté. Merci de revoir la ligne de recettes ou plafonner son montant.",E15=0,"",AND(D34=E15,E34=F15),"OK",OR(D34&lt;E15,E34&lt;F15),"Montant instruit inférieur au montant présenté.")</f>
        <v/>
      </c>
      <c r="H34" s="170">
        <f t="shared" si="1"/>
        <v>0</v>
      </c>
      <c r="I34" s="484">
        <f t="shared" si="2"/>
        <v>0</v>
      </c>
      <c r="J34" s="485">
        <f t="shared" si="2"/>
        <v>0</v>
      </c>
      <c r="K34" s="169">
        <f t="shared" si="2"/>
        <v>0</v>
      </c>
      <c r="L34" s="169">
        <f t="shared" si="2"/>
        <v>0</v>
      </c>
      <c r="M34" s="462"/>
      <c r="N34" s="486" t="str" cm="1">
        <f t="array" ref="N34">_xlfn.IFS(OR(L34&gt;L15,K34&gt;K15),"KO : Le montant retenu est supérieur au montant présenté. Merci de revoir la ligne de recettes ou plafonner son montant.",K15=0,"",AND(K34=K15,L34=L15),"OK",OR(K34&lt;K15,L34&lt;L15),"Montant instruit inférieur au montant présenté.")</f>
        <v/>
      </c>
      <c r="O34" s="170">
        <f t="shared" si="3"/>
        <v>0</v>
      </c>
      <c r="P34" s="484">
        <f t="shared" si="4"/>
        <v>0</v>
      </c>
      <c r="Q34" s="485">
        <f t="shared" si="4"/>
        <v>0</v>
      </c>
      <c r="R34" s="169">
        <f t="shared" si="4"/>
        <v>0</v>
      </c>
      <c r="S34" s="169">
        <f t="shared" si="4"/>
        <v>0</v>
      </c>
      <c r="T34" s="462"/>
      <c r="U34" s="486" t="str" cm="1">
        <f t="array" ref="U34">_xlfn.IFS(OR(S34&gt;R15,R34&gt;Q15),"KO : Le montant retenu est supérieur au montant présenté. Merci de revoir la ligne de recettes ou plafonner son montant.",Q15=0,"",AND(R34=Q15,S34=R15),"OK",OR(R34&lt;Q15,S34&lt;R15),"Montant instruit inférieur au montant présenté.")</f>
        <v/>
      </c>
      <c r="V34" s="170">
        <f t="shared" si="5"/>
        <v>0</v>
      </c>
      <c r="W34" s="484">
        <f t="shared" si="25"/>
        <v>0</v>
      </c>
      <c r="X34" s="485">
        <f t="shared" si="25"/>
        <v>0</v>
      </c>
      <c r="Y34" s="169">
        <f t="shared" si="26"/>
        <v>0</v>
      </c>
      <c r="Z34" s="169">
        <f t="shared" si="27"/>
        <v>0</v>
      </c>
      <c r="AA34" s="463"/>
      <c r="AB34" s="486" t="str" cm="1">
        <f t="array" ref="AB34">_xlfn.IFS(OR(Z34&gt;X15,Y34&gt;W15),"KO : Le montant retenu est supérieur au montant présenté. Merci de revoir la ligne de recettes ou plafonner son montant.",W15=0,"",AND(Y34=W15,Z34=X15),"OK",OR(Y34&lt;W15,Z34&lt;X15),"Montant instruit inférieur au montant présenté.")</f>
        <v/>
      </c>
      <c r="AC34" s="170">
        <f t="shared" si="7"/>
        <v>0</v>
      </c>
      <c r="AD34" s="484">
        <f t="shared" si="8"/>
        <v>0</v>
      </c>
      <c r="AE34" s="485">
        <f t="shared" si="9"/>
        <v>0</v>
      </c>
      <c r="AF34" s="169">
        <f t="shared" si="10"/>
        <v>0</v>
      </c>
      <c r="AG34" s="169">
        <f t="shared" si="11"/>
        <v>0</v>
      </c>
      <c r="AH34" s="462"/>
      <c r="AI34" s="486" t="str" cm="1">
        <f t="array" ref="AI34">_xlfn.IFS(OR(AG34&gt;AD15,AF34&gt;AC15),"KO : Le montant retenu est supérieur au montant présenté. Merci de revoir la ligne de recettes ou plafonner son montant.",AC15=0,"",AND(AF34=AC15,AG34=AD15),"OK",OR(AF34&lt;AC15,AG34&lt;AD15),"Montant instruit inférieur au montant présenté.")</f>
        <v/>
      </c>
      <c r="AJ34" s="170">
        <f t="shared" si="12"/>
        <v>0</v>
      </c>
      <c r="AK34" s="484">
        <f t="shared" si="13"/>
        <v>0</v>
      </c>
      <c r="AL34" s="485">
        <f t="shared" si="14"/>
        <v>0</v>
      </c>
      <c r="AM34" s="169">
        <f t="shared" si="15"/>
        <v>0</v>
      </c>
      <c r="AN34" s="169">
        <f t="shared" si="16"/>
        <v>0</v>
      </c>
      <c r="AO34" s="462"/>
      <c r="AP34" s="486" t="str" cm="1">
        <f t="array" ref="AP34">_xlfn.IFS(OR(AN34&gt;AK15,AM34&gt;AJ15),"KO : Le montant retenu est supérieur au montant présenté. Merci de revoir la ligne de recettes ou plafonner son montant.",AJ15=0,"",AND(AM34=AJ15,AN34=AK15),"OK",OR(AM34&lt;AJ15,AN34&lt;AK15),"Montant instruit inférieur au montant présenté.")</f>
        <v/>
      </c>
      <c r="AQ34" s="170">
        <f t="shared" si="30"/>
        <v>0</v>
      </c>
      <c r="AR34" s="484">
        <f t="shared" si="18"/>
        <v>0</v>
      </c>
      <c r="AS34" s="485">
        <f t="shared" si="19"/>
        <v>0</v>
      </c>
      <c r="AT34" s="169">
        <f t="shared" si="20"/>
        <v>0</v>
      </c>
      <c r="AU34" s="169">
        <f t="shared" si="21"/>
        <v>0</v>
      </c>
      <c r="AV34" s="462"/>
      <c r="AW34" s="486" t="str" cm="1">
        <f t="array" ref="AW34">_xlfn.IFS(OR(AU34&gt;AR15,AT34&gt;AQ15),"KO : Le montant retenu est supérieur au montant présenté. Merci de revoir la ligne de recettes ou plafonner son montant.",AQ15=0,"",AND(AT34=AQ15,AU34=AR15),"OK",OR(AT34&lt;AQ15,AU34&lt;AR15),"Montant instruit inférieur au montant présenté.")</f>
        <v/>
      </c>
      <c r="AX34" s="170">
        <f t="shared" si="31"/>
        <v>0</v>
      </c>
    </row>
    <row r="35" spans="1:50" s="451" customFormat="1" ht="29.5" hidden="1" outlineLevel="1" thickBot="1" x14ac:dyDescent="0.4">
      <c r="A35" s="450"/>
      <c r="B35" s="465"/>
      <c r="C35" s="466" t="s">
        <v>196</v>
      </c>
      <c r="D35" s="467">
        <f>SUM(D25:D34)</f>
        <v>0</v>
      </c>
      <c r="E35" s="468">
        <f>SUM(E25:E34)</f>
        <v>0</v>
      </c>
      <c r="F35" s="487"/>
      <c r="G35" s="488" t="s">
        <v>197</v>
      </c>
      <c r="H35" s="171">
        <f>SUM(H25:H34)</f>
        <v>0</v>
      </c>
      <c r="I35" s="489"/>
      <c r="J35" s="466" t="s">
        <v>198</v>
      </c>
      <c r="K35" s="172">
        <f>SUM(K25:K34)</f>
        <v>0</v>
      </c>
      <c r="L35" s="171">
        <f>SUM(L25:L34)</f>
        <v>0</v>
      </c>
      <c r="M35" s="487"/>
      <c r="N35" s="488" t="s">
        <v>199</v>
      </c>
      <c r="O35" s="171">
        <f>SUM(O25:O34)</f>
        <v>0</v>
      </c>
      <c r="P35" s="489"/>
      <c r="Q35" s="466" t="s">
        <v>200</v>
      </c>
      <c r="R35" s="172">
        <f>SUM(R25:R34)</f>
        <v>0</v>
      </c>
      <c r="S35" s="171">
        <f>SUM(S25:S34)</f>
        <v>0</v>
      </c>
      <c r="T35" s="487"/>
      <c r="U35" s="488" t="s">
        <v>201</v>
      </c>
      <c r="V35" s="171">
        <f>SUM(V25:V34)</f>
        <v>0</v>
      </c>
      <c r="W35" s="489"/>
      <c r="X35" s="466" t="s">
        <v>202</v>
      </c>
      <c r="Y35" s="172">
        <f>SUM(Y25:Y34)</f>
        <v>0</v>
      </c>
      <c r="Z35" s="171">
        <f>SUM(Z25:Z34)</f>
        <v>0</v>
      </c>
      <c r="AA35" s="487"/>
      <c r="AB35" s="488" t="s">
        <v>203</v>
      </c>
      <c r="AC35" s="171">
        <f>SUM(AC25:AC34)</f>
        <v>0</v>
      </c>
      <c r="AD35" s="489"/>
      <c r="AE35" s="466" t="s">
        <v>204</v>
      </c>
      <c r="AF35" s="172">
        <f>SUM(AF25:AF34)</f>
        <v>0</v>
      </c>
      <c r="AG35" s="171">
        <f>SUM(AG25:AG34)</f>
        <v>0</v>
      </c>
      <c r="AH35" s="487"/>
      <c r="AI35" s="488" t="s">
        <v>205</v>
      </c>
      <c r="AJ35" s="171">
        <f>SUM(AJ25:AJ34)</f>
        <v>0</v>
      </c>
      <c r="AK35" s="489"/>
      <c r="AL35" s="466" t="s">
        <v>287</v>
      </c>
      <c r="AM35" s="172">
        <f>SUM(AM25:AM34)</f>
        <v>0</v>
      </c>
      <c r="AN35" s="171">
        <f>SUM(AN25:AN34)</f>
        <v>0</v>
      </c>
      <c r="AO35" s="487"/>
      <c r="AP35" s="488" t="s">
        <v>282</v>
      </c>
      <c r="AQ35" s="171">
        <f>SUM(AQ25:AQ34)</f>
        <v>0</v>
      </c>
      <c r="AR35" s="489"/>
      <c r="AS35" s="466" t="s">
        <v>283</v>
      </c>
      <c r="AT35" s="172">
        <f>SUM(AT25:AT34)</f>
        <v>0</v>
      </c>
      <c r="AU35" s="171">
        <f>SUM(AU25:AU34)</f>
        <v>0</v>
      </c>
      <c r="AV35" s="487"/>
      <c r="AW35" s="488" t="s">
        <v>286</v>
      </c>
      <c r="AX35" s="171">
        <f>SUM(AX25:AX34)</f>
        <v>0</v>
      </c>
    </row>
    <row r="36" spans="1:50" hidden="1" outlineLevel="1" x14ac:dyDescent="0.35">
      <c r="O36" s="472"/>
      <c r="P36" s="472"/>
      <c r="Q36" s="472"/>
      <c r="R36" s="472"/>
      <c r="S36" s="472"/>
      <c r="T36" s="472"/>
      <c r="U36" s="472"/>
    </row>
    <row r="37" spans="1:50" hidden="1" outlineLevel="1" x14ac:dyDescent="0.35">
      <c r="O37" s="472"/>
      <c r="P37" s="472"/>
      <c r="Q37" s="472"/>
      <c r="R37" s="472"/>
      <c r="S37" s="472"/>
      <c r="T37" s="472"/>
      <c r="U37" s="472"/>
    </row>
    <row r="38" spans="1:50" ht="26" hidden="1" outlineLevel="1" x14ac:dyDescent="0.35">
      <c r="I38" s="1030" t="s">
        <v>50</v>
      </c>
      <c r="J38" s="1031"/>
      <c r="K38" s="1031"/>
      <c r="L38" s="1032"/>
      <c r="M38" s="490">
        <f>SUM(IF(E35=0,D35,E35),IF(L35=0,K35,L35),IF(S35=0,R35,S35),IF(Z35=0,Y35,Z35),IF(AG35=0,AF35,AG35),IF(AN35=0,AM35,AN35),IF(AU35=0,AT35,AU35))</f>
        <v>0</v>
      </c>
      <c r="O38" s="472"/>
      <c r="P38" s="472"/>
      <c r="Q38" s="472"/>
      <c r="R38" s="472"/>
      <c r="S38" s="472"/>
      <c r="T38" s="472"/>
      <c r="U38" s="472"/>
    </row>
    <row r="39" spans="1:50" ht="26" hidden="1" outlineLevel="1" x14ac:dyDescent="0.35">
      <c r="I39" s="1033" t="s">
        <v>51</v>
      </c>
      <c r="J39" s="1033"/>
      <c r="K39" s="1033"/>
      <c r="L39" s="1033"/>
      <c r="M39" s="491">
        <f>SUM(H35,O35,V35,AC35,AJ35,AQ35,AX35)</f>
        <v>0</v>
      </c>
      <c r="O39" s="472"/>
      <c r="P39" s="472"/>
      <c r="Q39" s="472"/>
      <c r="R39" s="472"/>
      <c r="S39" s="472"/>
      <c r="T39" s="472"/>
      <c r="U39" s="472"/>
    </row>
    <row r="40" spans="1:50" collapsed="1" x14ac:dyDescent="0.35">
      <c r="O40" s="472"/>
      <c r="P40" s="472"/>
      <c r="Q40" s="472"/>
      <c r="R40" s="472"/>
      <c r="S40" s="472"/>
      <c r="T40" s="472"/>
      <c r="U40" s="472"/>
    </row>
  </sheetData>
  <sheetProtection algorithmName="SHA-512" hashValue="57t14wXIGhY4wBxAV5Z68fty2+tlTt1lrztyhFujB14hAFC81C4SCOl/QKrubWyW+tQzIQ7QTz9Og7vE8avokw==" saltValue="3GRMq2cs7m3lnSe/Bf7Omg==" spinCount="100000" sheet="1" formatCells="0" formatColumns="0" formatRows="0" insertColumns="0" insertRows="0" insertHyperlinks="0" deleteColumns="0" deleteRows="0" sort="0" autoFilter="0" pivotTables="0"/>
  <mergeCells count="26">
    <mergeCell ref="AD22:AJ22"/>
    <mergeCell ref="G18:J18"/>
    <mergeCell ref="AK22:AQ22"/>
    <mergeCell ref="AR22:AX22"/>
    <mergeCell ref="B21:AX21"/>
    <mergeCell ref="W22:AC22"/>
    <mergeCell ref="AF3:AK3"/>
    <mergeCell ref="AF4:AF5"/>
    <mergeCell ref="AL3:AQ3"/>
    <mergeCell ref="AL4:AL5"/>
    <mergeCell ref="B2:AQ2"/>
    <mergeCell ref="N4:N5"/>
    <mergeCell ref="T4:T5"/>
    <mergeCell ref="Z4:Z5"/>
    <mergeCell ref="H4:H5"/>
    <mergeCell ref="B4:B5"/>
    <mergeCell ref="Z3:AE3"/>
    <mergeCell ref="H3:M3"/>
    <mergeCell ref="N3:S3"/>
    <mergeCell ref="T3:Y3"/>
    <mergeCell ref="B3:G3"/>
    <mergeCell ref="I38:L38"/>
    <mergeCell ref="I39:L39"/>
    <mergeCell ref="B22:H22"/>
    <mergeCell ref="I22:O22"/>
    <mergeCell ref="P22:V22"/>
  </mergeCells>
  <conditionalFormatting sqref="G25:G34 N25:N34 U25:U34 AB25:AB34 AI25:AI34">
    <cfRule type="containsText" dxfId="64" priority="44" operator="containsText" text="OK">
      <formula>NOT(ISERROR(SEARCH("OK",G25)))</formula>
    </cfRule>
    <cfRule type="containsText" dxfId="63" priority="45" operator="containsText" text="KO">
      <formula>NOT(ISERROR(SEARCH("KO",G25)))</formula>
    </cfRule>
    <cfRule type="containsText" dxfId="62" priority="46" operator="containsText" text="Attention">
      <formula>NOT(ISERROR(SEARCH("Attention",G25)))</formula>
    </cfRule>
  </conditionalFormatting>
  <conditionalFormatting sqref="AP25:AP34">
    <cfRule type="containsText" dxfId="61" priority="4" operator="containsText" text="OK">
      <formula>NOT(ISERROR(SEARCH("OK",AP25)))</formula>
    </cfRule>
    <cfRule type="containsText" dxfId="60" priority="5" operator="containsText" text="KO">
      <formula>NOT(ISERROR(SEARCH("KO",AP25)))</formula>
    </cfRule>
    <cfRule type="containsText" dxfId="59" priority="6" operator="containsText" text="Attention">
      <formula>NOT(ISERROR(SEARCH("Attention",AP25)))</formula>
    </cfRule>
  </conditionalFormatting>
  <conditionalFormatting sqref="AW25:AW34">
    <cfRule type="containsText" dxfId="58" priority="1" operator="containsText" text="OK">
      <formula>NOT(ISERROR(SEARCH("OK",AW25)))</formula>
    </cfRule>
    <cfRule type="containsText" dxfId="57" priority="2" operator="containsText" text="KO">
      <formula>NOT(ISERROR(SEARCH("KO",AW25)))</formula>
    </cfRule>
    <cfRule type="containsText" dxfId="56" priority="3" operator="containsText" text="Attention">
      <formula>NOT(ISERROR(SEARCH("Attention",AW25)))</formula>
    </cfRule>
  </conditionalFormatting>
  <pageMargins left="0.7" right="0.7" top="0.75" bottom="0.75"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16BE-4A3F-48C6-893D-5658A749C2C3}">
  <sheetPr>
    <tabColor theme="9" tint="-0.249977111117893"/>
  </sheetPr>
  <dimension ref="A1:F114"/>
  <sheetViews>
    <sheetView showGridLines="0" zoomScale="90" zoomScaleNormal="90" workbookViewId="0">
      <selection activeCell="C15" sqref="C15"/>
    </sheetView>
  </sheetViews>
  <sheetFormatPr baseColWidth="10" defaultColWidth="11.453125" defaultRowHeight="14.5" x14ac:dyDescent="0.35"/>
  <cols>
    <col min="1" max="1" width="6.08984375" style="492" customWidth="1"/>
    <col min="2" max="2" width="17.36328125" style="366" bestFit="1" customWidth="1"/>
    <col min="3" max="3" width="19.1796875" style="366" customWidth="1"/>
    <col min="4" max="4" width="46" style="366" customWidth="1"/>
    <col min="5" max="5" width="20.453125" style="366" bestFit="1" customWidth="1"/>
    <col min="6" max="6" width="25.453125" style="366" customWidth="1"/>
    <col min="7" max="7" width="11.453125" style="366"/>
    <col min="8" max="8" width="11.453125" style="366" customWidth="1"/>
    <col min="9" max="16384" width="11.453125" style="366"/>
  </cols>
  <sheetData>
    <row r="1" spans="2:6" ht="15" thickBot="1" x14ac:dyDescent="0.4"/>
    <row r="2" spans="2:6" ht="50" customHeight="1" x14ac:dyDescent="0.35">
      <c r="C2" s="493"/>
      <c r="D2" s="1058" t="s">
        <v>78</v>
      </c>
      <c r="E2" s="1059"/>
      <c r="F2" s="1060"/>
    </row>
    <row r="3" spans="2:6" ht="67.5" customHeight="1" thickBot="1" x14ac:dyDescent="0.4">
      <c r="C3" s="494"/>
      <c r="D3" s="495" t="s">
        <v>60</v>
      </c>
      <c r="E3" s="496" t="s">
        <v>303</v>
      </c>
      <c r="F3" s="497" t="s">
        <v>79</v>
      </c>
    </row>
    <row r="4" spans="2:6" ht="58" x14ac:dyDescent="0.35">
      <c r="B4" s="1052" t="s">
        <v>143</v>
      </c>
      <c r="C4" s="1053"/>
      <c r="D4" s="498" t="s">
        <v>382</v>
      </c>
      <c r="E4" s="499" t="str">
        <f t="shared" ref="E4:E14" si="0">_xlfn.IFS(F4="","",F4="5 - Coût participation agri","OCS",F4="7 - OCS","OCS",F4&lt;&gt;"5 - Coût participation agri","Au réel",F4&lt;&gt;"7 - OCS","Au réel")</f>
        <v/>
      </c>
      <c r="F4" s="500"/>
    </row>
    <row r="5" spans="2:6" ht="43.5" x14ac:dyDescent="0.35">
      <c r="B5" s="1054"/>
      <c r="C5" s="1055"/>
      <c r="D5" s="501" t="s">
        <v>383</v>
      </c>
      <c r="E5" s="502" t="str">
        <f t="shared" si="0"/>
        <v/>
      </c>
      <c r="F5" s="503"/>
    </row>
    <row r="6" spans="2:6" ht="44" thickBot="1" x14ac:dyDescent="0.4">
      <c r="B6" s="1056"/>
      <c r="C6" s="1057"/>
      <c r="D6" s="504" t="s">
        <v>384</v>
      </c>
      <c r="E6" s="505" t="str">
        <f t="shared" si="0"/>
        <v/>
      </c>
      <c r="F6" s="506"/>
    </row>
    <row r="7" spans="2:6" ht="14.5" customHeight="1" x14ac:dyDescent="0.35">
      <c r="B7" s="1048" t="s">
        <v>101</v>
      </c>
      <c r="C7" s="507" t="s">
        <v>0</v>
      </c>
      <c r="D7" s="507" t="s">
        <v>193</v>
      </c>
      <c r="E7" s="499" t="str">
        <f t="shared" si="0"/>
        <v>Au réel</v>
      </c>
      <c r="F7" s="500" t="s">
        <v>144</v>
      </c>
    </row>
    <row r="8" spans="2:6" ht="29" x14ac:dyDescent="0.35">
      <c r="B8" s="1048"/>
      <c r="C8" s="501" t="s">
        <v>0</v>
      </c>
      <c r="D8" s="501" t="s">
        <v>193</v>
      </c>
      <c r="E8" s="508" t="str">
        <f t="shared" si="0"/>
        <v>Au réel</v>
      </c>
      <c r="F8" s="503" t="s">
        <v>207</v>
      </c>
    </row>
    <row r="9" spans="2:6" x14ac:dyDescent="0.35">
      <c r="B9" s="1048"/>
      <c r="C9" s="509" t="s">
        <v>0</v>
      </c>
      <c r="D9" s="509" t="s">
        <v>192</v>
      </c>
      <c r="E9" s="508" t="str">
        <f t="shared" si="0"/>
        <v>Au réel</v>
      </c>
      <c r="F9" s="503" t="s">
        <v>208</v>
      </c>
    </row>
    <row r="10" spans="2:6" x14ac:dyDescent="0.35">
      <c r="B10" s="1048"/>
      <c r="C10" s="509" t="s">
        <v>0</v>
      </c>
      <c r="D10" s="509" t="s">
        <v>193</v>
      </c>
      <c r="E10" s="508" t="str">
        <f t="shared" si="0"/>
        <v>OCS</v>
      </c>
      <c r="F10" s="503" t="s">
        <v>385</v>
      </c>
    </row>
    <row r="11" spans="2:6" x14ac:dyDescent="0.35">
      <c r="B11" s="1048"/>
      <c r="C11" s="509" t="s">
        <v>0</v>
      </c>
      <c r="D11" s="509" t="s">
        <v>192</v>
      </c>
      <c r="E11" s="508" t="str">
        <f t="shared" si="0"/>
        <v>OCS</v>
      </c>
      <c r="F11" s="503" t="s">
        <v>385</v>
      </c>
    </row>
    <row r="12" spans="2:6" x14ac:dyDescent="0.35">
      <c r="B12" s="1048"/>
      <c r="C12" s="509" t="s">
        <v>1</v>
      </c>
      <c r="D12" s="509" t="s">
        <v>193</v>
      </c>
      <c r="E12" s="508" t="str">
        <f t="shared" si="0"/>
        <v>Au réel</v>
      </c>
      <c r="F12" s="503" t="s">
        <v>144</v>
      </c>
    </row>
    <row r="13" spans="2:6" x14ac:dyDescent="0.35">
      <c r="B13" s="1048"/>
      <c r="C13" s="509" t="s">
        <v>2</v>
      </c>
      <c r="D13" s="509" t="s">
        <v>192</v>
      </c>
      <c r="E13" s="508" t="str">
        <f t="shared" si="0"/>
        <v>Au réel</v>
      </c>
      <c r="F13" s="503" t="s">
        <v>208</v>
      </c>
    </row>
    <row r="14" spans="2:6" ht="15" thickBot="1" x14ac:dyDescent="0.4">
      <c r="B14" s="1049"/>
      <c r="C14" s="504" t="s">
        <v>2</v>
      </c>
      <c r="D14" s="504" t="s">
        <v>206</v>
      </c>
      <c r="E14" s="510" t="str">
        <f t="shared" si="0"/>
        <v>Au réel</v>
      </c>
      <c r="F14" s="506" t="s">
        <v>144</v>
      </c>
    </row>
    <row r="15" spans="2:6" ht="14.5" customHeight="1" x14ac:dyDescent="0.35">
      <c r="B15" s="1050" t="s">
        <v>304</v>
      </c>
      <c r="C15" s="113"/>
      <c r="D15" s="113"/>
      <c r="E15" s="397" t="str">
        <f>_xlfn.IFS(F15="","",F15="5 - Coût participation agri","OCS",F15="7 - OCS","OCS",F15&lt;&gt;"5 - Coût participation agri","Au réel",F15&lt;&gt;"7 - OCS","Au réel")</f>
        <v/>
      </c>
      <c r="F15" s="116"/>
    </row>
    <row r="16" spans="2:6" x14ac:dyDescent="0.35">
      <c r="B16" s="1050"/>
      <c r="C16" s="114"/>
      <c r="D16" s="114"/>
      <c r="E16" s="397" t="str">
        <f t="shared" ref="E16:E79" si="1">_xlfn.IFS(F16="","",F16="5 - Coût participation agri","OCS",F16="7 - OCS","OCS",F16&lt;&gt;"5 - Coût participation agri","Au réel",F16&lt;&gt;"7 - OCS","Au réel")</f>
        <v/>
      </c>
      <c r="F16" s="117"/>
    </row>
    <row r="17" spans="2:6" x14ac:dyDescent="0.35">
      <c r="B17" s="1050"/>
      <c r="C17" s="114"/>
      <c r="D17" s="114"/>
      <c r="E17" s="397" t="str">
        <f t="shared" si="1"/>
        <v/>
      </c>
      <c r="F17" s="117"/>
    </row>
    <row r="18" spans="2:6" x14ac:dyDescent="0.35">
      <c r="B18" s="1050"/>
      <c r="C18" s="114"/>
      <c r="D18" s="114"/>
      <c r="E18" s="397" t="str">
        <f t="shared" si="1"/>
        <v/>
      </c>
      <c r="F18" s="117"/>
    </row>
    <row r="19" spans="2:6" x14ac:dyDescent="0.35">
      <c r="B19" s="1050"/>
      <c r="C19" s="114"/>
      <c r="D19" s="114"/>
      <c r="E19" s="397" t="str">
        <f t="shared" si="1"/>
        <v/>
      </c>
      <c r="F19" s="117"/>
    </row>
    <row r="20" spans="2:6" x14ac:dyDescent="0.35">
      <c r="B20" s="1050"/>
      <c r="C20" s="114"/>
      <c r="D20" s="114"/>
      <c r="E20" s="397" t="str">
        <f t="shared" si="1"/>
        <v/>
      </c>
      <c r="F20" s="117"/>
    </row>
    <row r="21" spans="2:6" x14ac:dyDescent="0.35">
      <c r="B21" s="1050"/>
      <c r="C21" s="114"/>
      <c r="D21" s="114"/>
      <c r="E21" s="397" t="str">
        <f t="shared" si="1"/>
        <v/>
      </c>
      <c r="F21" s="117"/>
    </row>
    <row r="22" spans="2:6" x14ac:dyDescent="0.35">
      <c r="B22" s="1050"/>
      <c r="C22" s="114"/>
      <c r="D22" s="114"/>
      <c r="E22" s="397" t="str">
        <f t="shared" si="1"/>
        <v/>
      </c>
      <c r="F22" s="117"/>
    </row>
    <row r="23" spans="2:6" x14ac:dyDescent="0.35">
      <c r="B23" s="1050"/>
      <c r="C23" s="114"/>
      <c r="D23" s="114"/>
      <c r="E23" s="397" t="str">
        <f t="shared" si="1"/>
        <v/>
      </c>
      <c r="F23" s="117"/>
    </row>
    <row r="24" spans="2:6" x14ac:dyDescent="0.35">
      <c r="B24" s="1050"/>
      <c r="C24" s="114"/>
      <c r="D24" s="114"/>
      <c r="E24" s="397" t="str">
        <f t="shared" si="1"/>
        <v/>
      </c>
      <c r="F24" s="117"/>
    </row>
    <row r="25" spans="2:6" x14ac:dyDescent="0.35">
      <c r="B25" s="1050"/>
      <c r="C25" s="114"/>
      <c r="D25" s="114"/>
      <c r="E25" s="397" t="str">
        <f t="shared" si="1"/>
        <v/>
      </c>
      <c r="F25" s="117"/>
    </row>
    <row r="26" spans="2:6" x14ac:dyDescent="0.35">
      <c r="B26" s="1050"/>
      <c r="C26" s="114"/>
      <c r="D26" s="114"/>
      <c r="E26" s="397" t="str">
        <f t="shared" si="1"/>
        <v/>
      </c>
      <c r="F26" s="117"/>
    </row>
    <row r="27" spans="2:6" x14ac:dyDescent="0.35">
      <c r="B27" s="1050"/>
      <c r="C27" s="114"/>
      <c r="D27" s="114"/>
      <c r="E27" s="397" t="str">
        <f t="shared" si="1"/>
        <v/>
      </c>
      <c r="F27" s="117"/>
    </row>
    <row r="28" spans="2:6" x14ac:dyDescent="0.35">
      <c r="B28" s="1050"/>
      <c r="C28" s="114"/>
      <c r="D28" s="114"/>
      <c r="E28" s="397" t="str">
        <f t="shared" si="1"/>
        <v/>
      </c>
      <c r="F28" s="117"/>
    </row>
    <row r="29" spans="2:6" x14ac:dyDescent="0.35">
      <c r="B29" s="1050"/>
      <c r="C29" s="114"/>
      <c r="D29" s="114"/>
      <c r="E29" s="397" t="str">
        <f t="shared" si="1"/>
        <v/>
      </c>
      <c r="F29" s="117"/>
    </row>
    <row r="30" spans="2:6" x14ac:dyDescent="0.35">
      <c r="B30" s="1050"/>
      <c r="C30" s="114"/>
      <c r="D30" s="114"/>
      <c r="E30" s="397" t="str">
        <f t="shared" si="1"/>
        <v/>
      </c>
      <c r="F30" s="117"/>
    </row>
    <row r="31" spans="2:6" x14ac:dyDescent="0.35">
      <c r="B31" s="1050"/>
      <c r="C31" s="114"/>
      <c r="D31" s="114"/>
      <c r="E31" s="397" t="str">
        <f t="shared" si="1"/>
        <v/>
      </c>
      <c r="F31" s="117"/>
    </row>
    <row r="32" spans="2:6" x14ac:dyDescent="0.35">
      <c r="B32" s="1050"/>
      <c r="C32" s="114"/>
      <c r="D32" s="114"/>
      <c r="E32" s="397" t="str">
        <f t="shared" si="1"/>
        <v/>
      </c>
      <c r="F32" s="117"/>
    </row>
    <row r="33" spans="2:6" x14ac:dyDescent="0.35">
      <c r="B33" s="1050"/>
      <c r="C33" s="114"/>
      <c r="D33" s="114"/>
      <c r="E33" s="397" t="str">
        <f t="shared" si="1"/>
        <v/>
      </c>
      <c r="F33" s="117"/>
    </row>
    <row r="34" spans="2:6" x14ac:dyDescent="0.35">
      <c r="B34" s="1050"/>
      <c r="C34" s="114"/>
      <c r="D34" s="114"/>
      <c r="E34" s="397" t="str">
        <f t="shared" si="1"/>
        <v/>
      </c>
      <c r="F34" s="117"/>
    </row>
    <row r="35" spans="2:6" x14ac:dyDescent="0.35">
      <c r="B35" s="1050"/>
      <c r="C35" s="114"/>
      <c r="D35" s="114"/>
      <c r="E35" s="397" t="str">
        <f t="shared" si="1"/>
        <v/>
      </c>
      <c r="F35" s="117"/>
    </row>
    <row r="36" spans="2:6" x14ac:dyDescent="0.35">
      <c r="B36" s="1050"/>
      <c r="C36" s="114"/>
      <c r="D36" s="114"/>
      <c r="E36" s="397" t="str">
        <f t="shared" si="1"/>
        <v/>
      </c>
      <c r="F36" s="117"/>
    </row>
    <row r="37" spans="2:6" x14ac:dyDescent="0.35">
      <c r="B37" s="1050"/>
      <c r="C37" s="114"/>
      <c r="D37" s="114"/>
      <c r="E37" s="397" t="str">
        <f t="shared" si="1"/>
        <v/>
      </c>
      <c r="F37" s="117"/>
    </row>
    <row r="38" spans="2:6" x14ac:dyDescent="0.35">
      <c r="B38" s="1050"/>
      <c r="C38" s="114"/>
      <c r="D38" s="114"/>
      <c r="E38" s="397" t="str">
        <f t="shared" si="1"/>
        <v/>
      </c>
      <c r="F38" s="117"/>
    </row>
    <row r="39" spans="2:6" x14ac:dyDescent="0.35">
      <c r="B39" s="1050"/>
      <c r="C39" s="114"/>
      <c r="D39" s="114"/>
      <c r="E39" s="397" t="str">
        <f t="shared" si="1"/>
        <v/>
      </c>
      <c r="F39" s="117"/>
    </row>
    <row r="40" spans="2:6" x14ac:dyDescent="0.35">
      <c r="B40" s="1050"/>
      <c r="C40" s="114"/>
      <c r="D40" s="114"/>
      <c r="E40" s="397" t="str">
        <f t="shared" si="1"/>
        <v/>
      </c>
      <c r="F40" s="117"/>
    </row>
    <row r="41" spans="2:6" x14ac:dyDescent="0.35">
      <c r="B41" s="1050"/>
      <c r="C41" s="114"/>
      <c r="D41" s="114"/>
      <c r="E41" s="397" t="str">
        <f t="shared" si="1"/>
        <v/>
      </c>
      <c r="F41" s="117"/>
    </row>
    <row r="42" spans="2:6" x14ac:dyDescent="0.35">
      <c r="B42" s="1050"/>
      <c r="C42" s="114"/>
      <c r="D42" s="114"/>
      <c r="E42" s="397" t="str">
        <f t="shared" si="1"/>
        <v/>
      </c>
      <c r="F42" s="117"/>
    </row>
    <row r="43" spans="2:6" x14ac:dyDescent="0.35">
      <c r="B43" s="1050"/>
      <c r="C43" s="114"/>
      <c r="D43" s="114"/>
      <c r="E43" s="397" t="str">
        <f t="shared" si="1"/>
        <v/>
      </c>
      <c r="F43" s="117"/>
    </row>
    <row r="44" spans="2:6" x14ac:dyDescent="0.35">
      <c r="B44" s="1050"/>
      <c r="C44" s="114"/>
      <c r="D44" s="114"/>
      <c r="E44" s="397" t="str">
        <f t="shared" si="1"/>
        <v/>
      </c>
      <c r="F44" s="117"/>
    </row>
    <row r="45" spans="2:6" x14ac:dyDescent="0.35">
      <c r="B45" s="1050"/>
      <c r="C45" s="114"/>
      <c r="D45" s="114"/>
      <c r="E45" s="397" t="str">
        <f t="shared" si="1"/>
        <v/>
      </c>
      <c r="F45" s="117"/>
    </row>
    <row r="46" spans="2:6" x14ac:dyDescent="0.35">
      <c r="B46" s="1050"/>
      <c r="C46" s="114"/>
      <c r="D46" s="114"/>
      <c r="E46" s="397" t="str">
        <f t="shared" si="1"/>
        <v/>
      </c>
      <c r="F46" s="117"/>
    </row>
    <row r="47" spans="2:6" x14ac:dyDescent="0.35">
      <c r="B47" s="1050"/>
      <c r="C47" s="114"/>
      <c r="D47" s="114"/>
      <c r="E47" s="397" t="str">
        <f t="shared" si="1"/>
        <v/>
      </c>
      <c r="F47" s="117"/>
    </row>
    <row r="48" spans="2:6" x14ac:dyDescent="0.35">
      <c r="B48" s="1050"/>
      <c r="C48" s="114"/>
      <c r="D48" s="114"/>
      <c r="E48" s="397" t="str">
        <f t="shared" si="1"/>
        <v/>
      </c>
      <c r="F48" s="117"/>
    </row>
    <row r="49" spans="2:6" x14ac:dyDescent="0.35">
      <c r="B49" s="1050"/>
      <c r="C49" s="114"/>
      <c r="D49" s="114"/>
      <c r="E49" s="397" t="str">
        <f t="shared" si="1"/>
        <v/>
      </c>
      <c r="F49" s="117"/>
    </row>
    <row r="50" spans="2:6" x14ac:dyDescent="0.35">
      <c r="B50" s="1050"/>
      <c r="C50" s="114"/>
      <c r="D50" s="114"/>
      <c r="E50" s="397" t="str">
        <f t="shared" si="1"/>
        <v/>
      </c>
      <c r="F50" s="117"/>
    </row>
    <row r="51" spans="2:6" x14ac:dyDescent="0.35">
      <c r="B51" s="1050"/>
      <c r="C51" s="114"/>
      <c r="D51" s="114"/>
      <c r="E51" s="397" t="str">
        <f t="shared" si="1"/>
        <v/>
      </c>
      <c r="F51" s="117"/>
    </row>
    <row r="52" spans="2:6" x14ac:dyDescent="0.35">
      <c r="B52" s="1050"/>
      <c r="C52" s="114"/>
      <c r="D52" s="114"/>
      <c r="E52" s="397" t="str">
        <f t="shared" si="1"/>
        <v/>
      </c>
      <c r="F52" s="117"/>
    </row>
    <row r="53" spans="2:6" x14ac:dyDescent="0.35">
      <c r="B53" s="1050"/>
      <c r="C53" s="114"/>
      <c r="D53" s="114"/>
      <c r="E53" s="397" t="str">
        <f t="shared" si="1"/>
        <v/>
      </c>
      <c r="F53" s="117"/>
    </row>
    <row r="54" spans="2:6" x14ac:dyDescent="0.35">
      <c r="B54" s="1050"/>
      <c r="C54" s="114"/>
      <c r="D54" s="114"/>
      <c r="E54" s="397" t="str">
        <f t="shared" si="1"/>
        <v/>
      </c>
      <c r="F54" s="117"/>
    </row>
    <row r="55" spans="2:6" x14ac:dyDescent="0.35">
      <c r="B55" s="1050"/>
      <c r="C55" s="114"/>
      <c r="D55" s="114"/>
      <c r="E55" s="397" t="str">
        <f t="shared" si="1"/>
        <v/>
      </c>
      <c r="F55" s="117"/>
    </row>
    <row r="56" spans="2:6" x14ac:dyDescent="0.35">
      <c r="B56" s="1050"/>
      <c r="C56" s="114"/>
      <c r="D56" s="114"/>
      <c r="E56" s="397" t="str">
        <f t="shared" si="1"/>
        <v/>
      </c>
      <c r="F56" s="117"/>
    </row>
    <row r="57" spans="2:6" x14ac:dyDescent="0.35">
      <c r="B57" s="1050"/>
      <c r="C57" s="114"/>
      <c r="D57" s="114"/>
      <c r="E57" s="397" t="str">
        <f t="shared" si="1"/>
        <v/>
      </c>
      <c r="F57" s="117"/>
    </row>
    <row r="58" spans="2:6" x14ac:dyDescent="0.35">
      <c r="B58" s="1050"/>
      <c r="C58" s="114"/>
      <c r="D58" s="114"/>
      <c r="E58" s="397" t="str">
        <f t="shared" si="1"/>
        <v/>
      </c>
      <c r="F58" s="117"/>
    </row>
    <row r="59" spans="2:6" x14ac:dyDescent="0.35">
      <c r="B59" s="1050"/>
      <c r="C59" s="114"/>
      <c r="D59" s="114"/>
      <c r="E59" s="397" t="str">
        <f t="shared" si="1"/>
        <v/>
      </c>
      <c r="F59" s="117"/>
    </row>
    <row r="60" spans="2:6" x14ac:dyDescent="0.35">
      <c r="B60" s="1050"/>
      <c r="C60" s="114"/>
      <c r="D60" s="114"/>
      <c r="E60" s="397" t="str">
        <f t="shared" si="1"/>
        <v/>
      </c>
      <c r="F60" s="117"/>
    </row>
    <row r="61" spans="2:6" x14ac:dyDescent="0.35">
      <c r="B61" s="1050"/>
      <c r="C61" s="114"/>
      <c r="D61" s="114"/>
      <c r="E61" s="397" t="str">
        <f t="shared" si="1"/>
        <v/>
      </c>
      <c r="F61" s="117"/>
    </row>
    <row r="62" spans="2:6" x14ac:dyDescent="0.35">
      <c r="B62" s="1050"/>
      <c r="C62" s="114"/>
      <c r="D62" s="114"/>
      <c r="E62" s="397" t="str">
        <f t="shared" si="1"/>
        <v/>
      </c>
      <c r="F62" s="117"/>
    </row>
    <row r="63" spans="2:6" x14ac:dyDescent="0.35">
      <c r="B63" s="1050"/>
      <c r="C63" s="114"/>
      <c r="D63" s="114"/>
      <c r="E63" s="397" t="str">
        <f t="shared" si="1"/>
        <v/>
      </c>
      <c r="F63" s="117"/>
    </row>
    <row r="64" spans="2:6" x14ac:dyDescent="0.35">
      <c r="B64" s="1050"/>
      <c r="C64" s="114"/>
      <c r="D64" s="114"/>
      <c r="E64" s="397" t="str">
        <f t="shared" si="1"/>
        <v/>
      </c>
      <c r="F64" s="117"/>
    </row>
    <row r="65" spans="2:6" x14ac:dyDescent="0.35">
      <c r="B65" s="1050"/>
      <c r="C65" s="114"/>
      <c r="D65" s="114"/>
      <c r="E65" s="397" t="str">
        <f t="shared" si="1"/>
        <v/>
      </c>
      <c r="F65" s="117"/>
    </row>
    <row r="66" spans="2:6" x14ac:dyDescent="0.35">
      <c r="B66" s="1050"/>
      <c r="C66" s="114"/>
      <c r="D66" s="114"/>
      <c r="E66" s="397" t="str">
        <f t="shared" si="1"/>
        <v/>
      </c>
      <c r="F66" s="117"/>
    </row>
    <row r="67" spans="2:6" x14ac:dyDescent="0.35">
      <c r="B67" s="1050"/>
      <c r="C67" s="114"/>
      <c r="D67" s="114"/>
      <c r="E67" s="397" t="str">
        <f t="shared" si="1"/>
        <v/>
      </c>
      <c r="F67" s="117"/>
    </row>
    <row r="68" spans="2:6" x14ac:dyDescent="0.35">
      <c r="B68" s="1050"/>
      <c r="C68" s="114"/>
      <c r="D68" s="114"/>
      <c r="E68" s="397" t="str">
        <f t="shared" si="1"/>
        <v/>
      </c>
      <c r="F68" s="117"/>
    </row>
    <row r="69" spans="2:6" x14ac:dyDescent="0.35">
      <c r="B69" s="1050"/>
      <c r="C69" s="114"/>
      <c r="D69" s="114"/>
      <c r="E69" s="397" t="str">
        <f t="shared" si="1"/>
        <v/>
      </c>
      <c r="F69" s="117"/>
    </row>
    <row r="70" spans="2:6" x14ac:dyDescent="0.35">
      <c r="B70" s="1050"/>
      <c r="C70" s="114"/>
      <c r="D70" s="114"/>
      <c r="E70" s="397" t="str">
        <f t="shared" si="1"/>
        <v/>
      </c>
      <c r="F70" s="117"/>
    </row>
    <row r="71" spans="2:6" x14ac:dyDescent="0.35">
      <c r="B71" s="1050"/>
      <c r="C71" s="114"/>
      <c r="D71" s="114"/>
      <c r="E71" s="397" t="str">
        <f t="shared" si="1"/>
        <v/>
      </c>
      <c r="F71" s="117"/>
    </row>
    <row r="72" spans="2:6" x14ac:dyDescent="0.35">
      <c r="B72" s="1050"/>
      <c r="C72" s="114"/>
      <c r="D72" s="114"/>
      <c r="E72" s="397" t="str">
        <f t="shared" si="1"/>
        <v/>
      </c>
      <c r="F72" s="117"/>
    </row>
    <row r="73" spans="2:6" x14ac:dyDescent="0.35">
      <c r="B73" s="1050"/>
      <c r="C73" s="114"/>
      <c r="D73" s="114"/>
      <c r="E73" s="397" t="str">
        <f t="shared" si="1"/>
        <v/>
      </c>
      <c r="F73" s="117"/>
    </row>
    <row r="74" spans="2:6" x14ac:dyDescent="0.35">
      <c r="B74" s="1050"/>
      <c r="C74" s="114"/>
      <c r="D74" s="114"/>
      <c r="E74" s="397" t="str">
        <f t="shared" si="1"/>
        <v/>
      </c>
      <c r="F74" s="117"/>
    </row>
    <row r="75" spans="2:6" x14ac:dyDescent="0.35">
      <c r="B75" s="1050"/>
      <c r="C75" s="114"/>
      <c r="D75" s="114"/>
      <c r="E75" s="397" t="str">
        <f t="shared" si="1"/>
        <v/>
      </c>
      <c r="F75" s="117"/>
    </row>
    <row r="76" spans="2:6" x14ac:dyDescent="0.35">
      <c r="B76" s="1050"/>
      <c r="C76" s="114"/>
      <c r="D76" s="114"/>
      <c r="E76" s="397" t="str">
        <f t="shared" si="1"/>
        <v/>
      </c>
      <c r="F76" s="117"/>
    </row>
    <row r="77" spans="2:6" x14ac:dyDescent="0.35">
      <c r="B77" s="1050"/>
      <c r="C77" s="114"/>
      <c r="D77" s="114"/>
      <c r="E77" s="397" t="str">
        <f t="shared" si="1"/>
        <v/>
      </c>
      <c r="F77" s="117"/>
    </row>
    <row r="78" spans="2:6" x14ac:dyDescent="0.35">
      <c r="B78" s="1050"/>
      <c r="C78" s="114"/>
      <c r="D78" s="114"/>
      <c r="E78" s="397" t="str">
        <f t="shared" si="1"/>
        <v/>
      </c>
      <c r="F78" s="117"/>
    </row>
    <row r="79" spans="2:6" x14ac:dyDescent="0.35">
      <c r="B79" s="1050"/>
      <c r="C79" s="114"/>
      <c r="D79" s="114"/>
      <c r="E79" s="397" t="str">
        <f t="shared" si="1"/>
        <v/>
      </c>
      <c r="F79" s="117"/>
    </row>
    <row r="80" spans="2:6" x14ac:dyDescent="0.35">
      <c r="B80" s="1050"/>
      <c r="C80" s="114"/>
      <c r="D80" s="114"/>
      <c r="E80" s="397" t="str">
        <f t="shared" ref="E80:E114" si="2">_xlfn.IFS(F80="","",F80="5 - Coût participation agri","OCS",F80="7 - OCS","OCS",F80&lt;&gt;"5 - Coût participation agri","Au réel",F80&lt;&gt;"7 - OCS","Au réel")</f>
        <v/>
      </c>
      <c r="F80" s="117"/>
    </row>
    <row r="81" spans="2:6" x14ac:dyDescent="0.35">
      <c r="B81" s="1050"/>
      <c r="C81" s="114"/>
      <c r="D81" s="114"/>
      <c r="E81" s="397" t="str">
        <f t="shared" si="2"/>
        <v/>
      </c>
      <c r="F81" s="117"/>
    </row>
    <row r="82" spans="2:6" x14ac:dyDescent="0.35">
      <c r="B82" s="1050"/>
      <c r="C82" s="114"/>
      <c r="D82" s="114"/>
      <c r="E82" s="397" t="str">
        <f t="shared" si="2"/>
        <v/>
      </c>
      <c r="F82" s="117"/>
    </row>
    <row r="83" spans="2:6" x14ac:dyDescent="0.35">
      <c r="B83" s="1050"/>
      <c r="C83" s="114"/>
      <c r="D83" s="114"/>
      <c r="E83" s="397" t="str">
        <f t="shared" si="2"/>
        <v/>
      </c>
      <c r="F83" s="117"/>
    </row>
    <row r="84" spans="2:6" x14ac:dyDescent="0.35">
      <c r="B84" s="1050"/>
      <c r="C84" s="114"/>
      <c r="D84" s="114"/>
      <c r="E84" s="397" t="str">
        <f t="shared" si="2"/>
        <v/>
      </c>
      <c r="F84" s="117"/>
    </row>
    <row r="85" spans="2:6" x14ac:dyDescent="0.35">
      <c r="B85" s="1050"/>
      <c r="C85" s="114"/>
      <c r="D85" s="114"/>
      <c r="E85" s="397" t="str">
        <f t="shared" si="2"/>
        <v/>
      </c>
      <c r="F85" s="117"/>
    </row>
    <row r="86" spans="2:6" x14ac:dyDescent="0.35">
      <c r="B86" s="1050"/>
      <c r="C86" s="114"/>
      <c r="D86" s="114"/>
      <c r="E86" s="397" t="str">
        <f t="shared" si="2"/>
        <v/>
      </c>
      <c r="F86" s="117"/>
    </row>
    <row r="87" spans="2:6" x14ac:dyDescent="0.35">
      <c r="B87" s="1050"/>
      <c r="C87" s="114"/>
      <c r="D87" s="114"/>
      <c r="E87" s="397" t="str">
        <f t="shared" si="2"/>
        <v/>
      </c>
      <c r="F87" s="117"/>
    </row>
    <row r="88" spans="2:6" x14ac:dyDescent="0.35">
      <c r="B88" s="1050"/>
      <c r="C88" s="114"/>
      <c r="D88" s="114"/>
      <c r="E88" s="397" t="str">
        <f t="shared" si="2"/>
        <v/>
      </c>
      <c r="F88" s="117"/>
    </row>
    <row r="89" spans="2:6" x14ac:dyDescent="0.35">
      <c r="B89" s="1050"/>
      <c r="C89" s="114"/>
      <c r="D89" s="114"/>
      <c r="E89" s="397" t="str">
        <f t="shared" si="2"/>
        <v/>
      </c>
      <c r="F89" s="117"/>
    </row>
    <row r="90" spans="2:6" x14ac:dyDescent="0.35">
      <c r="B90" s="1050"/>
      <c r="C90" s="114"/>
      <c r="D90" s="114"/>
      <c r="E90" s="397" t="str">
        <f t="shared" si="2"/>
        <v/>
      </c>
      <c r="F90" s="117"/>
    </row>
    <row r="91" spans="2:6" x14ac:dyDescent="0.35">
      <c r="B91" s="1050"/>
      <c r="C91" s="114"/>
      <c r="D91" s="114"/>
      <c r="E91" s="397" t="str">
        <f t="shared" si="2"/>
        <v/>
      </c>
      <c r="F91" s="117"/>
    </row>
    <row r="92" spans="2:6" x14ac:dyDescent="0.35">
      <c r="B92" s="1050"/>
      <c r="C92" s="114"/>
      <c r="D92" s="114"/>
      <c r="E92" s="397" t="str">
        <f t="shared" si="2"/>
        <v/>
      </c>
      <c r="F92" s="117"/>
    </row>
    <row r="93" spans="2:6" x14ac:dyDescent="0.35">
      <c r="B93" s="1050"/>
      <c r="C93" s="114"/>
      <c r="D93" s="114"/>
      <c r="E93" s="397" t="str">
        <f t="shared" si="2"/>
        <v/>
      </c>
      <c r="F93" s="117"/>
    </row>
    <row r="94" spans="2:6" x14ac:dyDescent="0.35">
      <c r="B94" s="1050"/>
      <c r="C94" s="114"/>
      <c r="D94" s="114"/>
      <c r="E94" s="397" t="str">
        <f t="shared" si="2"/>
        <v/>
      </c>
      <c r="F94" s="117"/>
    </row>
    <row r="95" spans="2:6" x14ac:dyDescent="0.35">
      <c r="B95" s="1050"/>
      <c r="C95" s="114"/>
      <c r="D95" s="114"/>
      <c r="E95" s="397" t="str">
        <f t="shared" si="2"/>
        <v/>
      </c>
      <c r="F95" s="117"/>
    </row>
    <row r="96" spans="2:6" x14ac:dyDescent="0.35">
      <c r="B96" s="1050"/>
      <c r="C96" s="114"/>
      <c r="D96" s="114"/>
      <c r="E96" s="397" t="str">
        <f t="shared" si="2"/>
        <v/>
      </c>
      <c r="F96" s="117"/>
    </row>
    <row r="97" spans="2:6" x14ac:dyDescent="0.35">
      <c r="B97" s="1050"/>
      <c r="C97" s="114"/>
      <c r="D97" s="114"/>
      <c r="E97" s="397" t="str">
        <f t="shared" si="2"/>
        <v/>
      </c>
      <c r="F97" s="117"/>
    </row>
    <row r="98" spans="2:6" x14ac:dyDescent="0.35">
      <c r="B98" s="1050"/>
      <c r="C98" s="114"/>
      <c r="D98" s="114"/>
      <c r="E98" s="397" t="str">
        <f t="shared" si="2"/>
        <v/>
      </c>
      <c r="F98" s="117"/>
    </row>
    <row r="99" spans="2:6" x14ac:dyDescent="0.35">
      <c r="B99" s="1050"/>
      <c r="C99" s="114"/>
      <c r="D99" s="114"/>
      <c r="E99" s="397" t="str">
        <f t="shared" si="2"/>
        <v/>
      </c>
      <c r="F99" s="117"/>
    </row>
    <row r="100" spans="2:6" x14ac:dyDescent="0.35">
      <c r="B100" s="1050"/>
      <c r="C100" s="114"/>
      <c r="D100" s="114"/>
      <c r="E100" s="397" t="str">
        <f t="shared" si="2"/>
        <v/>
      </c>
      <c r="F100" s="117"/>
    </row>
    <row r="101" spans="2:6" x14ac:dyDescent="0.35">
      <c r="B101" s="1050"/>
      <c r="C101" s="114"/>
      <c r="D101" s="114"/>
      <c r="E101" s="397" t="str">
        <f t="shared" si="2"/>
        <v/>
      </c>
      <c r="F101" s="117"/>
    </row>
    <row r="102" spans="2:6" x14ac:dyDescent="0.35">
      <c r="B102" s="1050"/>
      <c r="C102" s="114"/>
      <c r="D102" s="114"/>
      <c r="E102" s="397" t="str">
        <f t="shared" si="2"/>
        <v/>
      </c>
      <c r="F102" s="117"/>
    </row>
    <row r="103" spans="2:6" x14ac:dyDescent="0.35">
      <c r="B103" s="1050"/>
      <c r="C103" s="114"/>
      <c r="D103" s="114"/>
      <c r="E103" s="397" t="str">
        <f t="shared" si="2"/>
        <v/>
      </c>
      <c r="F103" s="117"/>
    </row>
    <row r="104" spans="2:6" x14ac:dyDescent="0.35">
      <c r="B104" s="1050"/>
      <c r="C104" s="114"/>
      <c r="D104" s="114"/>
      <c r="E104" s="397" t="str">
        <f t="shared" si="2"/>
        <v/>
      </c>
      <c r="F104" s="117"/>
    </row>
    <row r="105" spans="2:6" x14ac:dyDescent="0.35">
      <c r="B105" s="1050"/>
      <c r="C105" s="114"/>
      <c r="D105" s="114"/>
      <c r="E105" s="397" t="str">
        <f t="shared" si="2"/>
        <v/>
      </c>
      <c r="F105" s="117"/>
    </row>
    <row r="106" spans="2:6" x14ac:dyDescent="0.35">
      <c r="B106" s="1050"/>
      <c r="C106" s="114"/>
      <c r="D106" s="114"/>
      <c r="E106" s="397" t="str">
        <f t="shared" si="2"/>
        <v/>
      </c>
      <c r="F106" s="117"/>
    </row>
    <row r="107" spans="2:6" x14ac:dyDescent="0.35">
      <c r="B107" s="1050"/>
      <c r="C107" s="114"/>
      <c r="D107" s="114"/>
      <c r="E107" s="397" t="str">
        <f t="shared" si="2"/>
        <v/>
      </c>
      <c r="F107" s="117"/>
    </row>
    <row r="108" spans="2:6" x14ac:dyDescent="0.35">
      <c r="B108" s="1050"/>
      <c r="C108" s="114"/>
      <c r="D108" s="114"/>
      <c r="E108" s="397" t="str">
        <f t="shared" si="2"/>
        <v/>
      </c>
      <c r="F108" s="117"/>
    </row>
    <row r="109" spans="2:6" x14ac:dyDescent="0.35">
      <c r="B109" s="1050"/>
      <c r="C109" s="114"/>
      <c r="D109" s="114"/>
      <c r="E109" s="397" t="str">
        <f t="shared" si="2"/>
        <v/>
      </c>
      <c r="F109" s="117"/>
    </row>
    <row r="110" spans="2:6" x14ac:dyDescent="0.35">
      <c r="B110" s="1050"/>
      <c r="C110" s="114"/>
      <c r="D110" s="114"/>
      <c r="E110" s="397" t="str">
        <f t="shared" si="2"/>
        <v/>
      </c>
      <c r="F110" s="117"/>
    </row>
    <row r="111" spans="2:6" x14ac:dyDescent="0.35">
      <c r="B111" s="1050"/>
      <c r="C111" s="114"/>
      <c r="D111" s="114"/>
      <c r="E111" s="397" t="str">
        <f t="shared" si="2"/>
        <v/>
      </c>
      <c r="F111" s="117"/>
    </row>
    <row r="112" spans="2:6" x14ac:dyDescent="0.35">
      <c r="B112" s="1050"/>
      <c r="C112" s="114"/>
      <c r="D112" s="114"/>
      <c r="E112" s="397" t="str">
        <f t="shared" si="2"/>
        <v/>
      </c>
      <c r="F112" s="117"/>
    </row>
    <row r="113" spans="2:6" x14ac:dyDescent="0.35">
      <c r="B113" s="1050"/>
      <c r="C113" s="114"/>
      <c r="D113" s="114"/>
      <c r="E113" s="397" t="str">
        <f t="shared" si="2"/>
        <v/>
      </c>
      <c r="F113" s="117"/>
    </row>
    <row r="114" spans="2:6" ht="15" thickBot="1" x14ac:dyDescent="0.4">
      <c r="B114" s="1051"/>
      <c r="C114" s="115"/>
      <c r="D114" s="115"/>
      <c r="E114" s="511" t="str">
        <f t="shared" si="2"/>
        <v/>
      </c>
      <c r="F114" s="118"/>
    </row>
  </sheetData>
  <sheetProtection algorithmName="SHA-512" hashValue="onuEeScx5p6kwdh6qqbpJcYz7eYfvbgvNW8+/+BQk8XhIAfLXfv5FxQ3OZ/kTms44Wka/vKPnEz+P6U1eAQHFA==" saltValue="jQZy8Ym31eStFSLi0IraBg==" spinCount="100000" sheet="1" formatCells="0" formatColumns="0" formatRows="0" insertColumns="0" insertRows="0" insertHyperlinks="0" deleteColumns="0" deleteRows="0" sort="0" autoFilter="0" pivotTables="0"/>
  <mergeCells count="4">
    <mergeCell ref="B7:B14"/>
    <mergeCell ref="B15:B114"/>
    <mergeCell ref="B4:C6"/>
    <mergeCell ref="D2:F2"/>
  </mergeCells>
  <dataValidations count="3">
    <dataValidation type="list" allowBlank="1" showInputMessage="1" showErrorMessage="1" sqref="D7:D114" xr:uid="{D43329BC-62FE-4A61-BCA1-A9CAB13E522A}">
      <formula1>"Création groupes opérationnels, Projets groupes opérationnels, Diffusion résultats"</formula1>
    </dataValidation>
    <dataValidation type="list" allowBlank="1" showInputMessage="1" showErrorMessage="1" sqref="F4:F114" xr:uid="{57F44B62-E3C4-4FEA-B366-8D0428E183E3}">
      <formula1>"1 - Frais personnel,2 - Achat &amp; prestation,3 - Déplacement &amp; hébergement,4 - Contribution en nature,5 - Coût participation agri,6 - Amortissement,7 - OCS"</formula1>
    </dataValidation>
    <dataValidation type="list" allowBlank="1" showInputMessage="1" showErrorMessage="1" sqref="C7:C114" xr:uid="{735E2059-D3D2-44D4-A71F-2D45D5602677}">
      <formula1>"Chef de file,Partenaire 1,Partenaire 2, Partenaire 3,Partenaire 4, Partenaire 5,Partenaire 6"</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I81"/>
  <sheetViews>
    <sheetView showGridLines="0" zoomScale="70" zoomScaleNormal="70" workbookViewId="0">
      <selection activeCell="C9" sqref="C9"/>
    </sheetView>
  </sheetViews>
  <sheetFormatPr baseColWidth="10" defaultColWidth="11.453125" defaultRowHeight="14.5" outlineLevelCol="1" x14ac:dyDescent="0.35"/>
  <cols>
    <col min="1" max="1" width="5.6328125" style="512" customWidth="1"/>
    <col min="2" max="2" width="10.6328125" style="512" customWidth="1"/>
    <col min="3" max="4" width="24.453125" style="512" customWidth="1"/>
    <col min="5" max="5" width="30.36328125" style="512" customWidth="1"/>
    <col min="6" max="6" width="39.6328125" style="512" customWidth="1"/>
    <col min="7" max="7" width="34.08984375" style="512" customWidth="1"/>
    <col min="8" max="9" width="18.6328125" style="512" customWidth="1"/>
    <col min="10" max="10" width="17.6328125" style="512" customWidth="1"/>
    <col min="11" max="11" width="17.36328125" style="512" customWidth="1"/>
    <col min="12" max="12" width="21.6328125" style="512" customWidth="1"/>
    <col min="13" max="14" width="21.81640625" style="512" customWidth="1"/>
    <col min="15" max="15" width="20.453125" style="512" customWidth="1"/>
    <col min="16" max="16" width="22.81640625" style="512" customWidth="1"/>
    <col min="17" max="25" width="20.453125" style="512" hidden="1" customWidth="1" outlineLevel="1"/>
    <col min="26" max="26" width="37.6328125" style="512" hidden="1" customWidth="1" outlineLevel="1"/>
    <col min="27" max="31" width="20.453125" style="512" hidden="1" customWidth="1" outlineLevel="1"/>
    <col min="32" max="32" width="31.1796875" style="512" hidden="1" customWidth="1" outlineLevel="1"/>
    <col min="33" max="33" width="48.6328125" style="512" hidden="1" customWidth="1" outlineLevel="1"/>
    <col min="34" max="34" width="20.453125" style="512" hidden="1" customWidth="1" outlineLevel="1"/>
    <col min="35" max="35" width="11.453125" style="512" collapsed="1"/>
    <col min="36" max="16384" width="11.453125" style="512"/>
  </cols>
  <sheetData>
    <row r="1" spans="1:34" ht="15" thickBot="1" x14ac:dyDescent="0.4"/>
    <row r="2" spans="1:34" ht="31.75" customHeight="1" x14ac:dyDescent="0.35">
      <c r="D2" s="1061" t="s">
        <v>24</v>
      </c>
      <c r="E2" s="1062"/>
      <c r="F2" s="1062"/>
      <c r="G2" s="1062"/>
      <c r="H2" s="1063"/>
    </row>
    <row r="3" spans="1:34" ht="135.5" customHeight="1" thickBot="1" x14ac:dyDescent="0.4">
      <c r="D3" s="1064" t="s">
        <v>319</v>
      </c>
      <c r="E3" s="1065"/>
      <c r="F3" s="1065"/>
      <c r="G3" s="1065"/>
      <c r="H3" s="1066"/>
      <c r="I3" s="513"/>
    </row>
    <row r="4" spans="1:34" ht="35" customHeight="1" thickBot="1" x14ac:dyDescent="0.4">
      <c r="C4" s="1071"/>
      <c r="D4" s="1071"/>
      <c r="E4" s="514"/>
      <c r="F4" s="514"/>
      <c r="G4" s="515"/>
      <c r="H4" s="515"/>
      <c r="I4" s="515"/>
      <c r="J4" s="516"/>
      <c r="K4" s="517"/>
      <c r="L4" s="517"/>
      <c r="M4" s="516"/>
      <c r="N4" s="516"/>
      <c r="O4" s="518"/>
    </row>
    <row r="5" spans="1:34" ht="35" customHeight="1" thickBot="1" x14ac:dyDescent="0.4">
      <c r="B5" s="1078" t="s">
        <v>136</v>
      </c>
      <c r="C5" s="1079"/>
      <c r="D5" s="1079"/>
      <c r="E5" s="1079"/>
      <c r="F5" s="1079"/>
      <c r="G5" s="1079"/>
      <c r="H5" s="1079"/>
      <c r="I5" s="1079"/>
      <c r="J5" s="1079"/>
      <c r="K5" s="1079"/>
      <c r="L5" s="1079"/>
      <c r="M5" s="1079"/>
      <c r="N5" s="1079"/>
      <c r="O5" s="1079"/>
      <c r="P5" s="1080"/>
      <c r="Q5" s="1067" t="s">
        <v>52</v>
      </c>
      <c r="R5" s="1068"/>
      <c r="S5" s="1068"/>
      <c r="T5" s="1068"/>
      <c r="U5" s="1068"/>
      <c r="V5" s="1068"/>
      <c r="W5" s="1068"/>
      <c r="X5" s="1068"/>
      <c r="Y5" s="1068"/>
      <c r="Z5" s="1068"/>
      <c r="AA5" s="1068"/>
      <c r="AB5" s="1068"/>
      <c r="AC5" s="1068"/>
      <c r="AD5" s="1068"/>
      <c r="AE5" s="1068"/>
      <c r="AF5" s="1068"/>
      <c r="AG5" s="1068"/>
      <c r="AH5" s="1069"/>
    </row>
    <row r="6" spans="1:34" s="519" customFormat="1" ht="75" customHeight="1" x14ac:dyDescent="0.35">
      <c r="B6" s="1040" t="s">
        <v>100</v>
      </c>
      <c r="C6" s="520" t="s">
        <v>272</v>
      </c>
      <c r="D6" s="521" t="s">
        <v>60</v>
      </c>
      <c r="E6" s="521" t="s">
        <v>87</v>
      </c>
      <c r="F6" s="521" t="s">
        <v>61</v>
      </c>
      <c r="G6" s="521" t="s">
        <v>213</v>
      </c>
      <c r="H6" s="521" t="s">
        <v>189</v>
      </c>
      <c r="I6" s="521" t="s">
        <v>89</v>
      </c>
      <c r="J6" s="1072" t="s">
        <v>92</v>
      </c>
      <c r="K6" s="1073"/>
      <c r="L6" s="1074"/>
      <c r="M6" s="521" t="s">
        <v>352</v>
      </c>
      <c r="N6" s="523" t="s">
        <v>85</v>
      </c>
      <c r="O6" s="521" t="s">
        <v>335</v>
      </c>
      <c r="P6" s="524" t="s">
        <v>8</v>
      </c>
      <c r="Q6" s="525" t="s">
        <v>272</v>
      </c>
      <c r="R6" s="526" t="s">
        <v>60</v>
      </c>
      <c r="S6" s="526" t="s">
        <v>87</v>
      </c>
      <c r="T6" s="526" t="s">
        <v>61</v>
      </c>
      <c r="U6" s="526" t="s">
        <v>213</v>
      </c>
      <c r="V6" s="526" t="s">
        <v>189</v>
      </c>
      <c r="W6" s="526" t="s">
        <v>89</v>
      </c>
      <c r="X6" s="1075" t="s">
        <v>92</v>
      </c>
      <c r="Y6" s="1076"/>
      <c r="Z6" s="1077"/>
      <c r="AA6" s="526" t="s">
        <v>352</v>
      </c>
      <c r="AB6" s="527" t="s">
        <v>85</v>
      </c>
      <c r="AC6" s="526" t="s">
        <v>334</v>
      </c>
      <c r="AD6" s="528" t="s">
        <v>124</v>
      </c>
      <c r="AE6" s="526" t="s">
        <v>53</v>
      </c>
      <c r="AF6" s="526" t="s">
        <v>54</v>
      </c>
      <c r="AG6" s="526" t="s">
        <v>43</v>
      </c>
      <c r="AH6" s="529" t="s">
        <v>41</v>
      </c>
    </row>
    <row r="7" spans="1:34" s="530" customFormat="1" ht="146" customHeight="1" x14ac:dyDescent="0.35">
      <c r="B7" s="1081"/>
      <c r="C7" s="531" t="s">
        <v>271</v>
      </c>
      <c r="D7" s="532" t="s">
        <v>97</v>
      </c>
      <c r="E7" s="532"/>
      <c r="F7" s="532" t="s">
        <v>145</v>
      </c>
      <c r="G7" s="533" t="s">
        <v>147</v>
      </c>
      <c r="H7" s="532" t="s">
        <v>88</v>
      </c>
      <c r="I7" s="532" t="s">
        <v>90</v>
      </c>
      <c r="J7" s="534" t="s">
        <v>94</v>
      </c>
      <c r="K7" s="534" t="s">
        <v>93</v>
      </c>
      <c r="L7" s="534" t="s">
        <v>172</v>
      </c>
      <c r="M7" s="534" t="s">
        <v>148</v>
      </c>
      <c r="N7" s="535" t="s">
        <v>95</v>
      </c>
      <c r="O7" s="533" t="s">
        <v>146</v>
      </c>
      <c r="P7" s="536" t="s">
        <v>191</v>
      </c>
      <c r="Q7" s="537" t="s">
        <v>46</v>
      </c>
      <c r="R7" s="538" t="s">
        <v>46</v>
      </c>
      <c r="S7" s="538" t="s">
        <v>55</v>
      </c>
      <c r="T7" s="538" t="s">
        <v>55</v>
      </c>
      <c r="U7" s="538" t="s">
        <v>55</v>
      </c>
      <c r="V7" s="538" t="s">
        <v>55</v>
      </c>
      <c r="W7" s="538" t="s">
        <v>55</v>
      </c>
      <c r="X7" s="538" t="s">
        <v>245</v>
      </c>
      <c r="Y7" s="538" t="s">
        <v>246</v>
      </c>
      <c r="Z7" s="538" t="s">
        <v>386</v>
      </c>
      <c r="AA7" s="538" t="s">
        <v>55</v>
      </c>
      <c r="AB7" s="538" t="s">
        <v>55</v>
      </c>
      <c r="AC7" s="538" t="s">
        <v>55</v>
      </c>
      <c r="AD7" s="538" t="s">
        <v>222</v>
      </c>
      <c r="AE7" s="538" t="s">
        <v>55</v>
      </c>
      <c r="AF7" s="538" t="s">
        <v>44</v>
      </c>
      <c r="AG7" s="538" t="s">
        <v>45</v>
      </c>
      <c r="AH7" s="539" t="s">
        <v>46</v>
      </c>
    </row>
    <row r="8" spans="1:34" s="553" customFormat="1" ht="29.5" thickBot="1" x14ac:dyDescent="0.4">
      <c r="A8" s="1070"/>
      <c r="B8" s="540" t="s">
        <v>101</v>
      </c>
      <c r="C8" s="541" t="s">
        <v>0</v>
      </c>
      <c r="D8" s="542" t="s">
        <v>192</v>
      </c>
      <c r="E8" s="542" t="s">
        <v>86</v>
      </c>
      <c r="F8" s="542" t="s">
        <v>83</v>
      </c>
      <c r="G8" s="542" t="s">
        <v>155</v>
      </c>
      <c r="H8" s="542" t="s">
        <v>26</v>
      </c>
      <c r="I8" s="542" t="s">
        <v>91</v>
      </c>
      <c r="J8" s="543">
        <v>40000</v>
      </c>
      <c r="K8" s="544">
        <v>10000</v>
      </c>
      <c r="L8" s="544">
        <f>J8+K8</f>
        <v>50000</v>
      </c>
      <c r="M8" s="150">
        <v>0.5</v>
      </c>
      <c r="N8" s="545" t="s">
        <v>190</v>
      </c>
      <c r="O8" s="128">
        <f>IF(L8=0,"",L8*M8)</f>
        <v>25000</v>
      </c>
      <c r="P8" s="546"/>
      <c r="Q8" s="547" t="str">
        <f t="shared" ref="Q8:Q58" si="0">C8</f>
        <v>Chef de file</v>
      </c>
      <c r="R8" s="542" t="str">
        <f t="shared" ref="R8:R58" si="1">D8</f>
        <v>Projets groupes opérationnels</v>
      </c>
      <c r="S8" s="542" t="str">
        <f t="shared" ref="S8:S58" si="2">E8</f>
        <v>DURAND Céline</v>
      </c>
      <c r="T8" s="542" t="str">
        <f t="shared" ref="T8:T58" si="3">F8</f>
        <v>Chargée de mission</v>
      </c>
      <c r="U8" s="542" t="str">
        <f t="shared" ref="U8:U58" si="4">G8</f>
        <v>Gestion</v>
      </c>
      <c r="V8" s="542" t="str">
        <f t="shared" ref="V8:V58" si="5">H8</f>
        <v>Oui</v>
      </c>
      <c r="W8" s="542" t="str">
        <f t="shared" ref="W8:W58" si="6">I8</f>
        <v>Fiche de paie</v>
      </c>
      <c r="X8" s="548">
        <f t="shared" ref="X8:X58" si="7">J8</f>
        <v>40000</v>
      </c>
      <c r="Y8" s="548">
        <f t="shared" ref="Y8:Y58" si="8">K8</f>
        <v>10000</v>
      </c>
      <c r="Z8" s="548">
        <f>X8+Y8</f>
        <v>50000</v>
      </c>
      <c r="AA8" s="150">
        <f t="shared" ref="AA8:AA58" si="9">M8</f>
        <v>0.5</v>
      </c>
      <c r="AB8" s="542" t="str">
        <f t="shared" ref="AB8:AB58" si="10">N8</f>
        <v>Lettre de mission</v>
      </c>
      <c r="AC8" s="548">
        <f>IF(Z8=0,"",Z8*AA8)</f>
        <v>25000</v>
      </c>
      <c r="AD8" s="549" t="s">
        <v>26</v>
      </c>
      <c r="AE8" s="550">
        <f>AC8</f>
        <v>25000</v>
      </c>
      <c r="AF8" s="551"/>
      <c r="AG8" s="551" t="str">
        <f>_xlfn.IFS(AE8&gt;O8,"KO : Le montant retenu est supérieur au montant présenté. Merci de revoir la ligne de dépense ou plafonner son montant.",O8="","",AE8=O8,"OK",AE8&lt;O8,"Montant instruit inférieur au montant présenté.")</f>
        <v>OK</v>
      </c>
      <c r="AH8" s="552">
        <f>IF(O8="","",O8-AE8)</f>
        <v>0</v>
      </c>
    </row>
    <row r="9" spans="1:34" x14ac:dyDescent="0.35">
      <c r="A9" s="1070"/>
      <c r="B9" s="554">
        <v>1</v>
      </c>
      <c r="C9" s="94"/>
      <c r="D9" s="41"/>
      <c r="E9" s="97"/>
      <c r="F9" s="97"/>
      <c r="G9" s="97"/>
      <c r="H9" s="97"/>
      <c r="I9" s="97"/>
      <c r="J9" s="4"/>
      <c r="K9" s="5"/>
      <c r="L9" s="119">
        <f t="shared" ref="L9:L68" si="11">J9+K9</f>
        <v>0</v>
      </c>
      <c r="M9" s="10"/>
      <c r="N9" s="103"/>
      <c r="O9" s="120" t="str">
        <f>IF(L9=0,"",L9*M9)</f>
        <v/>
      </c>
      <c r="P9" s="107"/>
      <c r="Q9" s="555">
        <f t="shared" si="0"/>
        <v>0</v>
      </c>
      <c r="R9" s="397">
        <f t="shared" si="1"/>
        <v>0</v>
      </c>
      <c r="S9" s="397">
        <f t="shared" si="2"/>
        <v>0</v>
      </c>
      <c r="T9" s="397">
        <f t="shared" si="3"/>
        <v>0</v>
      </c>
      <c r="U9" s="397">
        <f t="shared" si="4"/>
        <v>0</v>
      </c>
      <c r="V9" s="397">
        <f t="shared" si="5"/>
        <v>0</v>
      </c>
      <c r="W9" s="397">
        <f t="shared" si="6"/>
        <v>0</v>
      </c>
      <c r="X9" s="556">
        <f t="shared" si="7"/>
        <v>0</v>
      </c>
      <c r="Y9" s="556">
        <f t="shared" si="8"/>
        <v>0</v>
      </c>
      <c r="Z9" s="556">
        <f>X9+Y9</f>
        <v>0</v>
      </c>
      <c r="AA9" s="131">
        <f t="shared" si="9"/>
        <v>0</v>
      </c>
      <c r="AB9" s="397">
        <f t="shared" si="10"/>
        <v>0</v>
      </c>
      <c r="AC9" s="557" t="str">
        <f>IF(Z9=0,"",Z9*AA9)</f>
        <v/>
      </c>
      <c r="AD9" s="558"/>
      <c r="AE9" s="132" t="str">
        <f>AC9</f>
        <v/>
      </c>
      <c r="AF9" s="559"/>
      <c r="AG9" s="560" t="str">
        <f>_xlfn.IFS(AE9&gt;O9,"KO : Le montant retenu est supérieur au montant présenté. Merci de revoir la ligne de dépense ou plafonner son montant.",O9="","",AE9=O9,"OK",AE9&lt;O9,"Montant instruit inférieur au montant présenté.")</f>
        <v/>
      </c>
      <c r="AH9" s="561" t="str">
        <f t="shared" ref="AH9:AH68" si="12">IF(O9="","",O9-AE9)</f>
        <v/>
      </c>
    </row>
    <row r="10" spans="1:34" x14ac:dyDescent="0.35">
      <c r="A10" s="1070"/>
      <c r="B10" s="562">
        <v>2</v>
      </c>
      <c r="C10" s="95"/>
      <c r="D10" s="23"/>
      <c r="E10" s="98"/>
      <c r="F10" s="98"/>
      <c r="G10" s="98"/>
      <c r="H10" s="98"/>
      <c r="I10" s="97"/>
      <c r="J10" s="6"/>
      <c r="K10" s="7"/>
      <c r="L10" s="563">
        <f t="shared" si="11"/>
        <v>0</v>
      </c>
      <c r="M10" s="2"/>
      <c r="N10" s="104"/>
      <c r="O10" s="121" t="str">
        <f>IF(L10=0,"",L10*M10)</f>
        <v/>
      </c>
      <c r="P10" s="66"/>
      <c r="Q10" s="555">
        <f t="shared" si="0"/>
        <v>0</v>
      </c>
      <c r="R10" s="397">
        <f t="shared" si="1"/>
        <v>0</v>
      </c>
      <c r="S10" s="387">
        <f t="shared" si="2"/>
        <v>0</v>
      </c>
      <c r="T10" s="387">
        <f t="shared" si="3"/>
        <v>0</v>
      </c>
      <c r="U10" s="387">
        <f t="shared" si="4"/>
        <v>0</v>
      </c>
      <c r="V10" s="397">
        <f t="shared" si="5"/>
        <v>0</v>
      </c>
      <c r="W10" s="397">
        <f t="shared" si="6"/>
        <v>0</v>
      </c>
      <c r="X10" s="564">
        <f t="shared" si="7"/>
        <v>0</v>
      </c>
      <c r="Y10" s="564">
        <f t="shared" si="8"/>
        <v>0</v>
      </c>
      <c r="Z10" s="556">
        <f>X10+Y10</f>
        <v>0</v>
      </c>
      <c r="AA10" s="136">
        <f t="shared" si="9"/>
        <v>0</v>
      </c>
      <c r="AB10" s="397">
        <f t="shared" si="10"/>
        <v>0</v>
      </c>
      <c r="AC10" s="565" t="str">
        <f>IF(Z10=0,"",Z10*AA10)</f>
        <v/>
      </c>
      <c r="AD10" s="566"/>
      <c r="AE10" s="121" t="str">
        <f>AC10</f>
        <v/>
      </c>
      <c r="AF10" s="567"/>
      <c r="AG10" s="560" t="str">
        <f t="shared" ref="AG10:AG68" si="13">_xlfn.IFS(AE10&gt;O10,"KO : Le montant retenu est supérieur au montant présenté. Merci de revoir la ligne de dépense ou plafonner son montant.",O10="","",AE10=O10,"OK",AE10&lt;O10,"Montant instruit inférieur au montant présenté.")</f>
        <v/>
      </c>
      <c r="AH10" s="568" t="str">
        <f t="shared" si="12"/>
        <v/>
      </c>
    </row>
    <row r="11" spans="1:34" x14ac:dyDescent="0.35">
      <c r="A11" s="1070"/>
      <c r="B11" s="562">
        <v>3</v>
      </c>
      <c r="C11" s="95"/>
      <c r="D11" s="23"/>
      <c r="E11" s="98"/>
      <c r="F11" s="98"/>
      <c r="G11" s="98"/>
      <c r="H11" s="98"/>
      <c r="I11" s="97"/>
      <c r="J11" s="6"/>
      <c r="K11" s="7"/>
      <c r="L11" s="563">
        <f t="shared" si="11"/>
        <v>0</v>
      </c>
      <c r="M11" s="2"/>
      <c r="N11" s="104"/>
      <c r="O11" s="121" t="str">
        <f t="shared" ref="O11:O68" si="14">IF(L11=0,"",L11*M11)</f>
        <v/>
      </c>
      <c r="P11" s="66"/>
      <c r="Q11" s="555">
        <f t="shared" si="0"/>
        <v>0</v>
      </c>
      <c r="R11" s="397">
        <f t="shared" si="1"/>
        <v>0</v>
      </c>
      <c r="S11" s="387">
        <f t="shared" si="2"/>
        <v>0</v>
      </c>
      <c r="T11" s="387">
        <f t="shared" si="3"/>
        <v>0</v>
      </c>
      <c r="U11" s="387">
        <f t="shared" si="4"/>
        <v>0</v>
      </c>
      <c r="V11" s="397">
        <f t="shared" si="5"/>
        <v>0</v>
      </c>
      <c r="W11" s="397">
        <f t="shared" si="6"/>
        <v>0</v>
      </c>
      <c r="X11" s="564">
        <f t="shared" si="7"/>
        <v>0</v>
      </c>
      <c r="Y11" s="564">
        <f t="shared" si="8"/>
        <v>0</v>
      </c>
      <c r="Z11" s="556">
        <f t="shared" ref="Z11:Z68" si="15">X11+Y11</f>
        <v>0</v>
      </c>
      <c r="AA11" s="136">
        <f t="shared" si="9"/>
        <v>0</v>
      </c>
      <c r="AB11" s="397">
        <f t="shared" si="10"/>
        <v>0</v>
      </c>
      <c r="AC11" s="565" t="str">
        <f t="shared" ref="AC11:AC68" si="16">IF(Z11=0,"",Z11*AA11)</f>
        <v/>
      </c>
      <c r="AD11" s="566"/>
      <c r="AE11" s="121" t="str">
        <f t="shared" ref="AE11:AE68" si="17">AC11</f>
        <v/>
      </c>
      <c r="AF11" s="567"/>
      <c r="AG11" s="560" t="str">
        <f t="shared" si="13"/>
        <v/>
      </c>
      <c r="AH11" s="568" t="str">
        <f t="shared" si="12"/>
        <v/>
      </c>
    </row>
    <row r="12" spans="1:34" x14ac:dyDescent="0.35">
      <c r="A12" s="1070"/>
      <c r="B12" s="562">
        <v>4</v>
      </c>
      <c r="C12" s="95"/>
      <c r="D12" s="23"/>
      <c r="E12" s="98"/>
      <c r="F12" s="98"/>
      <c r="G12" s="98"/>
      <c r="H12" s="98"/>
      <c r="I12" s="97"/>
      <c r="J12" s="6"/>
      <c r="K12" s="7"/>
      <c r="L12" s="563">
        <f t="shared" si="11"/>
        <v>0</v>
      </c>
      <c r="M12" s="2"/>
      <c r="N12" s="104"/>
      <c r="O12" s="121" t="str">
        <f t="shared" si="14"/>
        <v/>
      </c>
      <c r="P12" s="66"/>
      <c r="Q12" s="555">
        <f t="shared" si="0"/>
        <v>0</v>
      </c>
      <c r="R12" s="397">
        <f t="shared" si="1"/>
        <v>0</v>
      </c>
      <c r="S12" s="387">
        <f t="shared" si="2"/>
        <v>0</v>
      </c>
      <c r="T12" s="387">
        <f t="shared" si="3"/>
        <v>0</v>
      </c>
      <c r="U12" s="387">
        <f t="shared" si="4"/>
        <v>0</v>
      </c>
      <c r="V12" s="397">
        <f t="shared" si="5"/>
        <v>0</v>
      </c>
      <c r="W12" s="397">
        <f t="shared" si="6"/>
        <v>0</v>
      </c>
      <c r="X12" s="564">
        <f t="shared" si="7"/>
        <v>0</v>
      </c>
      <c r="Y12" s="564">
        <f t="shared" si="8"/>
        <v>0</v>
      </c>
      <c r="Z12" s="556">
        <f t="shared" si="15"/>
        <v>0</v>
      </c>
      <c r="AA12" s="136">
        <f t="shared" si="9"/>
        <v>0</v>
      </c>
      <c r="AB12" s="397">
        <f t="shared" si="10"/>
        <v>0</v>
      </c>
      <c r="AC12" s="565" t="str">
        <f t="shared" si="16"/>
        <v/>
      </c>
      <c r="AD12" s="566"/>
      <c r="AE12" s="121" t="str">
        <f t="shared" si="17"/>
        <v/>
      </c>
      <c r="AF12" s="567"/>
      <c r="AG12" s="560" t="str">
        <f t="shared" si="13"/>
        <v/>
      </c>
      <c r="AH12" s="568" t="str">
        <f t="shared" si="12"/>
        <v/>
      </c>
    </row>
    <row r="13" spans="1:34" x14ac:dyDescent="0.35">
      <c r="A13" s="1070"/>
      <c r="B13" s="562">
        <v>5</v>
      </c>
      <c r="C13" s="95"/>
      <c r="D13" s="23"/>
      <c r="E13" s="98"/>
      <c r="F13" s="98"/>
      <c r="G13" s="98"/>
      <c r="H13" s="98"/>
      <c r="I13" s="97"/>
      <c r="J13" s="6"/>
      <c r="K13" s="7"/>
      <c r="L13" s="563">
        <f t="shared" ref="L13:L17" si="18">J13+K13</f>
        <v>0</v>
      </c>
      <c r="M13" s="2"/>
      <c r="N13" s="104"/>
      <c r="O13" s="121" t="str">
        <f t="shared" ref="O13:O17" si="19">IF(L13=0,"",L13*M13)</f>
        <v/>
      </c>
      <c r="P13" s="66"/>
      <c r="Q13" s="555">
        <f t="shared" ref="Q13:Q17" si="20">C13</f>
        <v>0</v>
      </c>
      <c r="R13" s="397">
        <f t="shared" ref="R13:R17" si="21">D13</f>
        <v>0</v>
      </c>
      <c r="S13" s="387">
        <f t="shared" ref="S13:S17" si="22">E13</f>
        <v>0</v>
      </c>
      <c r="T13" s="387">
        <f t="shared" ref="T13:T17" si="23">F13</f>
        <v>0</v>
      </c>
      <c r="U13" s="387">
        <f t="shared" ref="U13:U17" si="24">G13</f>
        <v>0</v>
      </c>
      <c r="V13" s="397">
        <f t="shared" ref="V13:V17" si="25">H13</f>
        <v>0</v>
      </c>
      <c r="W13" s="397">
        <f t="shared" ref="W13:W17" si="26">I13</f>
        <v>0</v>
      </c>
      <c r="X13" s="564">
        <f t="shared" ref="X13:X17" si="27">J13</f>
        <v>0</v>
      </c>
      <c r="Y13" s="564">
        <f t="shared" ref="Y13:Y17" si="28">K13</f>
        <v>0</v>
      </c>
      <c r="Z13" s="556">
        <f t="shared" si="15"/>
        <v>0</v>
      </c>
      <c r="AA13" s="136">
        <f t="shared" ref="AA13:AA17" si="29">M13</f>
        <v>0</v>
      </c>
      <c r="AB13" s="397">
        <f t="shared" ref="AB13:AB17" si="30">N13</f>
        <v>0</v>
      </c>
      <c r="AC13" s="565" t="str">
        <f t="shared" si="16"/>
        <v/>
      </c>
      <c r="AD13" s="566"/>
      <c r="AE13" s="121" t="str">
        <f t="shared" si="17"/>
        <v/>
      </c>
      <c r="AF13" s="567"/>
      <c r="AG13" s="560" t="str">
        <f t="shared" ref="AG13:AG17" si="31">_xlfn.IFS(AE13&gt;O13,"KO : Le montant retenu est supérieur au montant présenté. Merci de revoir la ligne de dépense ou plafonner son montant.",O13="","",AE13=O13,"OK",AE13&lt;O13,"Montant instruit inférieur au montant présenté.")</f>
        <v/>
      </c>
      <c r="AH13" s="568" t="str">
        <f t="shared" si="12"/>
        <v/>
      </c>
    </row>
    <row r="14" spans="1:34" x14ac:dyDescent="0.35">
      <c r="A14" s="1070"/>
      <c r="B14" s="562">
        <v>6</v>
      </c>
      <c r="C14" s="95"/>
      <c r="D14" s="23"/>
      <c r="E14" s="98"/>
      <c r="F14" s="98"/>
      <c r="G14" s="98"/>
      <c r="H14" s="98"/>
      <c r="I14" s="97"/>
      <c r="J14" s="6"/>
      <c r="K14" s="7"/>
      <c r="L14" s="563">
        <f t="shared" si="18"/>
        <v>0</v>
      </c>
      <c r="M14" s="2"/>
      <c r="N14" s="104"/>
      <c r="O14" s="121" t="str">
        <f t="shared" si="19"/>
        <v/>
      </c>
      <c r="P14" s="66"/>
      <c r="Q14" s="555">
        <f t="shared" si="20"/>
        <v>0</v>
      </c>
      <c r="R14" s="397">
        <f t="shared" si="21"/>
        <v>0</v>
      </c>
      <c r="S14" s="387">
        <f t="shared" si="22"/>
        <v>0</v>
      </c>
      <c r="T14" s="387">
        <f t="shared" si="23"/>
        <v>0</v>
      </c>
      <c r="U14" s="387">
        <f t="shared" si="24"/>
        <v>0</v>
      </c>
      <c r="V14" s="397">
        <f t="shared" si="25"/>
        <v>0</v>
      </c>
      <c r="W14" s="397">
        <f t="shared" si="26"/>
        <v>0</v>
      </c>
      <c r="X14" s="564">
        <f t="shared" si="27"/>
        <v>0</v>
      </c>
      <c r="Y14" s="564">
        <f t="shared" si="28"/>
        <v>0</v>
      </c>
      <c r="Z14" s="556">
        <f t="shared" si="15"/>
        <v>0</v>
      </c>
      <c r="AA14" s="136">
        <f t="shared" si="29"/>
        <v>0</v>
      </c>
      <c r="AB14" s="397">
        <f t="shared" si="30"/>
        <v>0</v>
      </c>
      <c r="AC14" s="565" t="str">
        <f t="shared" si="16"/>
        <v/>
      </c>
      <c r="AD14" s="566"/>
      <c r="AE14" s="121" t="str">
        <f t="shared" si="17"/>
        <v/>
      </c>
      <c r="AF14" s="567"/>
      <c r="AG14" s="560" t="str">
        <f t="shared" si="31"/>
        <v/>
      </c>
      <c r="AH14" s="568" t="str">
        <f t="shared" si="12"/>
        <v/>
      </c>
    </row>
    <row r="15" spans="1:34" x14ac:dyDescent="0.35">
      <c r="A15" s="1070"/>
      <c r="B15" s="562">
        <v>7</v>
      </c>
      <c r="C15" s="95"/>
      <c r="D15" s="23"/>
      <c r="E15" s="98"/>
      <c r="F15" s="98"/>
      <c r="G15" s="98"/>
      <c r="H15" s="98"/>
      <c r="I15" s="97"/>
      <c r="J15" s="6"/>
      <c r="K15" s="7"/>
      <c r="L15" s="563">
        <f t="shared" si="18"/>
        <v>0</v>
      </c>
      <c r="M15" s="2"/>
      <c r="N15" s="104"/>
      <c r="O15" s="121" t="str">
        <f t="shared" si="19"/>
        <v/>
      </c>
      <c r="P15" s="66"/>
      <c r="Q15" s="555">
        <f t="shared" si="20"/>
        <v>0</v>
      </c>
      <c r="R15" s="397">
        <f t="shared" si="21"/>
        <v>0</v>
      </c>
      <c r="S15" s="387">
        <f t="shared" si="22"/>
        <v>0</v>
      </c>
      <c r="T15" s="387">
        <f t="shared" si="23"/>
        <v>0</v>
      </c>
      <c r="U15" s="387">
        <f t="shared" si="24"/>
        <v>0</v>
      </c>
      <c r="V15" s="397">
        <f t="shared" si="25"/>
        <v>0</v>
      </c>
      <c r="W15" s="397">
        <f t="shared" si="26"/>
        <v>0</v>
      </c>
      <c r="X15" s="564">
        <f t="shared" si="27"/>
        <v>0</v>
      </c>
      <c r="Y15" s="564">
        <f t="shared" si="28"/>
        <v>0</v>
      </c>
      <c r="Z15" s="556">
        <f t="shared" si="15"/>
        <v>0</v>
      </c>
      <c r="AA15" s="136">
        <f t="shared" si="29"/>
        <v>0</v>
      </c>
      <c r="AB15" s="397">
        <f t="shared" si="30"/>
        <v>0</v>
      </c>
      <c r="AC15" s="565" t="str">
        <f t="shared" si="16"/>
        <v/>
      </c>
      <c r="AD15" s="566"/>
      <c r="AE15" s="121" t="str">
        <f t="shared" si="17"/>
        <v/>
      </c>
      <c r="AF15" s="567"/>
      <c r="AG15" s="560" t="str">
        <f t="shared" si="31"/>
        <v/>
      </c>
      <c r="AH15" s="568" t="str">
        <f t="shared" si="12"/>
        <v/>
      </c>
    </row>
    <row r="16" spans="1:34" x14ac:dyDescent="0.35">
      <c r="A16" s="1070"/>
      <c r="B16" s="562">
        <v>8</v>
      </c>
      <c r="C16" s="95"/>
      <c r="D16" s="23"/>
      <c r="E16" s="98"/>
      <c r="F16" s="98"/>
      <c r="G16" s="98"/>
      <c r="H16" s="98"/>
      <c r="I16" s="97"/>
      <c r="J16" s="6"/>
      <c r="K16" s="7"/>
      <c r="L16" s="563">
        <f t="shared" si="18"/>
        <v>0</v>
      </c>
      <c r="M16" s="2"/>
      <c r="N16" s="104"/>
      <c r="O16" s="121" t="str">
        <f t="shared" si="19"/>
        <v/>
      </c>
      <c r="P16" s="66"/>
      <c r="Q16" s="555">
        <f t="shared" si="20"/>
        <v>0</v>
      </c>
      <c r="R16" s="397">
        <f t="shared" si="21"/>
        <v>0</v>
      </c>
      <c r="S16" s="387">
        <f t="shared" si="22"/>
        <v>0</v>
      </c>
      <c r="T16" s="387">
        <f t="shared" si="23"/>
        <v>0</v>
      </c>
      <c r="U16" s="387">
        <f t="shared" si="24"/>
        <v>0</v>
      </c>
      <c r="V16" s="397">
        <f t="shared" si="25"/>
        <v>0</v>
      </c>
      <c r="W16" s="397">
        <f t="shared" si="26"/>
        <v>0</v>
      </c>
      <c r="X16" s="564">
        <f t="shared" si="27"/>
        <v>0</v>
      </c>
      <c r="Y16" s="564">
        <f t="shared" si="28"/>
        <v>0</v>
      </c>
      <c r="Z16" s="556">
        <f t="shared" si="15"/>
        <v>0</v>
      </c>
      <c r="AA16" s="136">
        <f t="shared" si="29"/>
        <v>0</v>
      </c>
      <c r="AB16" s="397">
        <f t="shared" si="30"/>
        <v>0</v>
      </c>
      <c r="AC16" s="565" t="str">
        <f t="shared" si="16"/>
        <v/>
      </c>
      <c r="AD16" s="566"/>
      <c r="AE16" s="121" t="str">
        <f t="shared" si="17"/>
        <v/>
      </c>
      <c r="AF16" s="567"/>
      <c r="AG16" s="560" t="str">
        <f t="shared" si="31"/>
        <v/>
      </c>
      <c r="AH16" s="568" t="str">
        <f t="shared" si="12"/>
        <v/>
      </c>
    </row>
    <row r="17" spans="1:34" x14ac:dyDescent="0.35">
      <c r="A17" s="1070"/>
      <c r="B17" s="562">
        <v>9</v>
      </c>
      <c r="C17" s="95"/>
      <c r="D17" s="23"/>
      <c r="E17" s="98"/>
      <c r="F17" s="98"/>
      <c r="G17" s="98"/>
      <c r="H17" s="98"/>
      <c r="I17" s="97"/>
      <c r="J17" s="6"/>
      <c r="K17" s="7"/>
      <c r="L17" s="563">
        <f t="shared" si="18"/>
        <v>0</v>
      </c>
      <c r="M17" s="2"/>
      <c r="N17" s="104"/>
      <c r="O17" s="121" t="str">
        <f t="shared" si="19"/>
        <v/>
      </c>
      <c r="P17" s="66"/>
      <c r="Q17" s="555">
        <f t="shared" si="20"/>
        <v>0</v>
      </c>
      <c r="R17" s="397">
        <f t="shared" si="21"/>
        <v>0</v>
      </c>
      <c r="S17" s="387">
        <f t="shared" si="22"/>
        <v>0</v>
      </c>
      <c r="T17" s="387">
        <f t="shared" si="23"/>
        <v>0</v>
      </c>
      <c r="U17" s="387">
        <f t="shared" si="24"/>
        <v>0</v>
      </c>
      <c r="V17" s="397">
        <f t="shared" si="25"/>
        <v>0</v>
      </c>
      <c r="W17" s="397">
        <f t="shared" si="26"/>
        <v>0</v>
      </c>
      <c r="X17" s="564">
        <f t="shared" si="27"/>
        <v>0</v>
      </c>
      <c r="Y17" s="564">
        <f t="shared" si="28"/>
        <v>0</v>
      </c>
      <c r="Z17" s="556">
        <f t="shared" si="15"/>
        <v>0</v>
      </c>
      <c r="AA17" s="136">
        <f t="shared" si="29"/>
        <v>0</v>
      </c>
      <c r="AB17" s="397">
        <f t="shared" si="30"/>
        <v>0</v>
      </c>
      <c r="AC17" s="565" t="str">
        <f t="shared" si="16"/>
        <v/>
      </c>
      <c r="AD17" s="566"/>
      <c r="AE17" s="121" t="str">
        <f t="shared" si="17"/>
        <v/>
      </c>
      <c r="AF17" s="567"/>
      <c r="AG17" s="560" t="str">
        <f t="shared" si="31"/>
        <v/>
      </c>
      <c r="AH17" s="568" t="str">
        <f t="shared" si="12"/>
        <v/>
      </c>
    </row>
    <row r="18" spans="1:34" x14ac:dyDescent="0.35">
      <c r="A18" s="1070"/>
      <c r="B18" s="562">
        <v>10</v>
      </c>
      <c r="C18" s="95"/>
      <c r="D18" s="23"/>
      <c r="E18" s="98"/>
      <c r="F18" s="98"/>
      <c r="G18" s="98"/>
      <c r="H18" s="98"/>
      <c r="I18" s="97"/>
      <c r="J18" s="6"/>
      <c r="K18" s="7"/>
      <c r="L18" s="563">
        <f t="shared" si="11"/>
        <v>0</v>
      </c>
      <c r="M18" s="2"/>
      <c r="N18" s="104"/>
      <c r="O18" s="121" t="str">
        <f t="shared" si="14"/>
        <v/>
      </c>
      <c r="P18" s="66"/>
      <c r="Q18" s="555">
        <f t="shared" si="0"/>
        <v>0</v>
      </c>
      <c r="R18" s="397">
        <f t="shared" si="1"/>
        <v>0</v>
      </c>
      <c r="S18" s="387">
        <f t="shared" si="2"/>
        <v>0</v>
      </c>
      <c r="T18" s="387">
        <f t="shared" si="3"/>
        <v>0</v>
      </c>
      <c r="U18" s="387">
        <f t="shared" si="4"/>
        <v>0</v>
      </c>
      <c r="V18" s="397">
        <f t="shared" si="5"/>
        <v>0</v>
      </c>
      <c r="W18" s="397">
        <f t="shared" si="6"/>
        <v>0</v>
      </c>
      <c r="X18" s="564">
        <f t="shared" si="7"/>
        <v>0</v>
      </c>
      <c r="Y18" s="564">
        <f t="shared" si="8"/>
        <v>0</v>
      </c>
      <c r="Z18" s="556">
        <f t="shared" si="15"/>
        <v>0</v>
      </c>
      <c r="AA18" s="136">
        <f t="shared" si="9"/>
        <v>0</v>
      </c>
      <c r="AB18" s="397">
        <f t="shared" si="10"/>
        <v>0</v>
      </c>
      <c r="AC18" s="565" t="str">
        <f t="shared" si="16"/>
        <v/>
      </c>
      <c r="AD18" s="566"/>
      <c r="AE18" s="121" t="str">
        <f t="shared" si="17"/>
        <v/>
      </c>
      <c r="AF18" s="567"/>
      <c r="AG18" s="560" t="str">
        <f t="shared" si="13"/>
        <v/>
      </c>
      <c r="AH18" s="568" t="str">
        <f t="shared" si="12"/>
        <v/>
      </c>
    </row>
    <row r="19" spans="1:34" x14ac:dyDescent="0.35">
      <c r="A19" s="1070"/>
      <c r="B19" s="562">
        <v>11</v>
      </c>
      <c r="C19" s="95"/>
      <c r="D19" s="23"/>
      <c r="E19" s="98"/>
      <c r="F19" s="98"/>
      <c r="G19" s="98"/>
      <c r="H19" s="98"/>
      <c r="I19" s="97"/>
      <c r="J19" s="6"/>
      <c r="K19" s="7"/>
      <c r="L19" s="563">
        <f t="shared" si="11"/>
        <v>0</v>
      </c>
      <c r="M19" s="2"/>
      <c r="N19" s="104"/>
      <c r="O19" s="121" t="str">
        <f t="shared" si="14"/>
        <v/>
      </c>
      <c r="P19" s="66"/>
      <c r="Q19" s="555">
        <f t="shared" si="0"/>
        <v>0</v>
      </c>
      <c r="R19" s="397">
        <f t="shared" si="1"/>
        <v>0</v>
      </c>
      <c r="S19" s="387">
        <f t="shared" si="2"/>
        <v>0</v>
      </c>
      <c r="T19" s="387">
        <f t="shared" si="3"/>
        <v>0</v>
      </c>
      <c r="U19" s="387">
        <f t="shared" si="4"/>
        <v>0</v>
      </c>
      <c r="V19" s="397">
        <f t="shared" si="5"/>
        <v>0</v>
      </c>
      <c r="W19" s="397">
        <f t="shared" si="6"/>
        <v>0</v>
      </c>
      <c r="X19" s="564">
        <f t="shared" si="7"/>
        <v>0</v>
      </c>
      <c r="Y19" s="564">
        <f t="shared" si="8"/>
        <v>0</v>
      </c>
      <c r="Z19" s="556">
        <f t="shared" si="15"/>
        <v>0</v>
      </c>
      <c r="AA19" s="136">
        <f t="shared" si="9"/>
        <v>0</v>
      </c>
      <c r="AB19" s="397">
        <f t="shared" si="10"/>
        <v>0</v>
      </c>
      <c r="AC19" s="565" t="str">
        <f t="shared" si="16"/>
        <v/>
      </c>
      <c r="AD19" s="566"/>
      <c r="AE19" s="121" t="str">
        <f t="shared" si="17"/>
        <v/>
      </c>
      <c r="AF19" s="567"/>
      <c r="AG19" s="560" t="str">
        <f t="shared" si="13"/>
        <v/>
      </c>
      <c r="AH19" s="568" t="str">
        <f t="shared" si="12"/>
        <v/>
      </c>
    </row>
    <row r="20" spans="1:34" x14ac:dyDescent="0.35">
      <c r="A20" s="1070"/>
      <c r="B20" s="562">
        <v>12</v>
      </c>
      <c r="C20" s="95"/>
      <c r="D20" s="23"/>
      <c r="E20" s="98"/>
      <c r="F20" s="98"/>
      <c r="G20" s="98"/>
      <c r="H20" s="98"/>
      <c r="I20" s="97"/>
      <c r="J20" s="6"/>
      <c r="K20" s="7"/>
      <c r="L20" s="563">
        <f t="shared" si="11"/>
        <v>0</v>
      </c>
      <c r="M20" s="2"/>
      <c r="N20" s="104"/>
      <c r="O20" s="121" t="str">
        <f t="shared" si="14"/>
        <v/>
      </c>
      <c r="P20" s="66"/>
      <c r="Q20" s="555">
        <f t="shared" si="0"/>
        <v>0</v>
      </c>
      <c r="R20" s="397">
        <f t="shared" si="1"/>
        <v>0</v>
      </c>
      <c r="S20" s="387">
        <f t="shared" si="2"/>
        <v>0</v>
      </c>
      <c r="T20" s="387">
        <f t="shared" si="3"/>
        <v>0</v>
      </c>
      <c r="U20" s="387">
        <f t="shared" si="4"/>
        <v>0</v>
      </c>
      <c r="V20" s="397">
        <f t="shared" si="5"/>
        <v>0</v>
      </c>
      <c r="W20" s="397">
        <f t="shared" si="6"/>
        <v>0</v>
      </c>
      <c r="X20" s="564">
        <f t="shared" si="7"/>
        <v>0</v>
      </c>
      <c r="Y20" s="564">
        <f t="shared" si="8"/>
        <v>0</v>
      </c>
      <c r="Z20" s="556">
        <f t="shared" si="15"/>
        <v>0</v>
      </c>
      <c r="AA20" s="136">
        <f t="shared" si="9"/>
        <v>0</v>
      </c>
      <c r="AB20" s="397">
        <f t="shared" si="10"/>
        <v>0</v>
      </c>
      <c r="AC20" s="565" t="str">
        <f t="shared" si="16"/>
        <v/>
      </c>
      <c r="AD20" s="566"/>
      <c r="AE20" s="121" t="str">
        <f t="shared" si="17"/>
        <v/>
      </c>
      <c r="AF20" s="567"/>
      <c r="AG20" s="560" t="str">
        <f t="shared" si="13"/>
        <v/>
      </c>
      <c r="AH20" s="568" t="str">
        <f t="shared" si="12"/>
        <v/>
      </c>
    </row>
    <row r="21" spans="1:34" x14ac:dyDescent="0.35">
      <c r="A21" s="1070"/>
      <c r="B21" s="562">
        <v>13</v>
      </c>
      <c r="C21" s="95"/>
      <c r="D21" s="23"/>
      <c r="E21" s="98"/>
      <c r="F21" s="98"/>
      <c r="G21" s="98"/>
      <c r="H21" s="98"/>
      <c r="I21" s="97"/>
      <c r="J21" s="6"/>
      <c r="K21" s="7"/>
      <c r="L21" s="563">
        <f t="shared" si="11"/>
        <v>0</v>
      </c>
      <c r="M21" s="2"/>
      <c r="N21" s="104"/>
      <c r="O21" s="121" t="str">
        <f t="shared" si="14"/>
        <v/>
      </c>
      <c r="P21" s="66"/>
      <c r="Q21" s="555">
        <f t="shared" si="0"/>
        <v>0</v>
      </c>
      <c r="R21" s="397">
        <f t="shared" si="1"/>
        <v>0</v>
      </c>
      <c r="S21" s="387">
        <f t="shared" si="2"/>
        <v>0</v>
      </c>
      <c r="T21" s="387">
        <f t="shared" si="3"/>
        <v>0</v>
      </c>
      <c r="U21" s="387">
        <f t="shared" si="4"/>
        <v>0</v>
      </c>
      <c r="V21" s="397">
        <f t="shared" si="5"/>
        <v>0</v>
      </c>
      <c r="W21" s="397">
        <f t="shared" si="6"/>
        <v>0</v>
      </c>
      <c r="X21" s="564">
        <f t="shared" si="7"/>
        <v>0</v>
      </c>
      <c r="Y21" s="564">
        <f t="shared" si="8"/>
        <v>0</v>
      </c>
      <c r="Z21" s="556">
        <f t="shared" si="15"/>
        <v>0</v>
      </c>
      <c r="AA21" s="136">
        <f t="shared" si="9"/>
        <v>0</v>
      </c>
      <c r="AB21" s="397">
        <f t="shared" si="10"/>
        <v>0</v>
      </c>
      <c r="AC21" s="565" t="str">
        <f t="shared" si="16"/>
        <v/>
      </c>
      <c r="AD21" s="566"/>
      <c r="AE21" s="121" t="str">
        <f t="shared" si="17"/>
        <v/>
      </c>
      <c r="AF21" s="567"/>
      <c r="AG21" s="560" t="str">
        <f t="shared" si="13"/>
        <v/>
      </c>
      <c r="AH21" s="568" t="str">
        <f t="shared" si="12"/>
        <v/>
      </c>
    </row>
    <row r="22" spans="1:34" x14ac:dyDescent="0.35">
      <c r="A22" s="1070"/>
      <c r="B22" s="562">
        <v>14</v>
      </c>
      <c r="C22" s="95"/>
      <c r="D22" s="23"/>
      <c r="E22" s="98"/>
      <c r="F22" s="98"/>
      <c r="G22" s="98"/>
      <c r="H22" s="98"/>
      <c r="I22" s="97"/>
      <c r="J22" s="6"/>
      <c r="K22" s="7"/>
      <c r="L22" s="563">
        <f t="shared" si="11"/>
        <v>0</v>
      </c>
      <c r="M22" s="2"/>
      <c r="N22" s="104"/>
      <c r="O22" s="121" t="str">
        <f t="shared" si="14"/>
        <v/>
      </c>
      <c r="P22" s="66"/>
      <c r="Q22" s="555">
        <f t="shared" si="0"/>
        <v>0</v>
      </c>
      <c r="R22" s="397">
        <f t="shared" si="1"/>
        <v>0</v>
      </c>
      <c r="S22" s="387">
        <f t="shared" si="2"/>
        <v>0</v>
      </c>
      <c r="T22" s="387">
        <f t="shared" si="3"/>
        <v>0</v>
      </c>
      <c r="U22" s="387">
        <f t="shared" si="4"/>
        <v>0</v>
      </c>
      <c r="V22" s="397">
        <f t="shared" si="5"/>
        <v>0</v>
      </c>
      <c r="W22" s="397">
        <f t="shared" si="6"/>
        <v>0</v>
      </c>
      <c r="X22" s="564">
        <f t="shared" si="7"/>
        <v>0</v>
      </c>
      <c r="Y22" s="564">
        <f t="shared" si="8"/>
        <v>0</v>
      </c>
      <c r="Z22" s="556">
        <f t="shared" si="15"/>
        <v>0</v>
      </c>
      <c r="AA22" s="136">
        <f t="shared" si="9"/>
        <v>0</v>
      </c>
      <c r="AB22" s="397">
        <f t="shared" si="10"/>
        <v>0</v>
      </c>
      <c r="AC22" s="565" t="str">
        <f t="shared" si="16"/>
        <v/>
      </c>
      <c r="AD22" s="566"/>
      <c r="AE22" s="121" t="str">
        <f t="shared" si="17"/>
        <v/>
      </c>
      <c r="AF22" s="567"/>
      <c r="AG22" s="560" t="str">
        <f t="shared" si="13"/>
        <v/>
      </c>
      <c r="AH22" s="568" t="str">
        <f t="shared" si="12"/>
        <v/>
      </c>
    </row>
    <row r="23" spans="1:34" x14ac:dyDescent="0.35">
      <c r="A23" s="1070"/>
      <c r="B23" s="562">
        <v>15</v>
      </c>
      <c r="C23" s="95"/>
      <c r="D23" s="23"/>
      <c r="E23" s="98"/>
      <c r="F23" s="98"/>
      <c r="G23" s="98"/>
      <c r="H23" s="98"/>
      <c r="I23" s="97"/>
      <c r="J23" s="6"/>
      <c r="K23" s="7"/>
      <c r="L23" s="563">
        <f t="shared" ref="L23:L52" si="32">J23+K23</f>
        <v>0</v>
      </c>
      <c r="M23" s="2"/>
      <c r="N23" s="104"/>
      <c r="O23" s="121" t="str">
        <f t="shared" ref="O23:O52" si="33">IF(L23=0,"",L23*M23)</f>
        <v/>
      </c>
      <c r="P23" s="66"/>
      <c r="Q23" s="555">
        <f t="shared" si="0"/>
        <v>0</v>
      </c>
      <c r="R23" s="397">
        <f t="shared" si="1"/>
        <v>0</v>
      </c>
      <c r="S23" s="387">
        <f t="shared" si="2"/>
        <v>0</v>
      </c>
      <c r="T23" s="387">
        <f t="shared" si="3"/>
        <v>0</v>
      </c>
      <c r="U23" s="387">
        <f t="shared" si="4"/>
        <v>0</v>
      </c>
      <c r="V23" s="397">
        <f t="shared" si="5"/>
        <v>0</v>
      </c>
      <c r="W23" s="397">
        <f t="shared" si="6"/>
        <v>0</v>
      </c>
      <c r="X23" s="564">
        <f t="shared" si="7"/>
        <v>0</v>
      </c>
      <c r="Y23" s="564">
        <f t="shared" si="8"/>
        <v>0</v>
      </c>
      <c r="Z23" s="556">
        <f t="shared" si="15"/>
        <v>0</v>
      </c>
      <c r="AA23" s="136">
        <f t="shared" si="9"/>
        <v>0</v>
      </c>
      <c r="AB23" s="397">
        <f t="shared" si="10"/>
        <v>0</v>
      </c>
      <c r="AC23" s="565" t="str">
        <f t="shared" si="16"/>
        <v/>
      </c>
      <c r="AD23" s="566"/>
      <c r="AE23" s="121" t="str">
        <f t="shared" si="17"/>
        <v/>
      </c>
      <c r="AF23" s="567"/>
      <c r="AG23" s="560" t="str">
        <f t="shared" si="13"/>
        <v/>
      </c>
      <c r="AH23" s="568" t="str">
        <f t="shared" si="12"/>
        <v/>
      </c>
    </row>
    <row r="24" spans="1:34" x14ac:dyDescent="0.35">
      <c r="A24" s="1070"/>
      <c r="B24" s="562">
        <v>16</v>
      </c>
      <c r="C24" s="95"/>
      <c r="D24" s="23"/>
      <c r="E24" s="98"/>
      <c r="F24" s="98"/>
      <c r="G24" s="98"/>
      <c r="H24" s="98"/>
      <c r="I24" s="97"/>
      <c r="J24" s="6"/>
      <c r="K24" s="7"/>
      <c r="L24" s="563">
        <f t="shared" si="32"/>
        <v>0</v>
      </c>
      <c r="M24" s="2"/>
      <c r="N24" s="104"/>
      <c r="O24" s="121" t="str">
        <f t="shared" si="33"/>
        <v/>
      </c>
      <c r="P24" s="66"/>
      <c r="Q24" s="555">
        <f t="shared" si="0"/>
        <v>0</v>
      </c>
      <c r="R24" s="397">
        <f t="shared" si="1"/>
        <v>0</v>
      </c>
      <c r="S24" s="387">
        <f t="shared" si="2"/>
        <v>0</v>
      </c>
      <c r="T24" s="387">
        <f t="shared" si="3"/>
        <v>0</v>
      </c>
      <c r="U24" s="387">
        <f t="shared" si="4"/>
        <v>0</v>
      </c>
      <c r="V24" s="397">
        <f t="shared" si="5"/>
        <v>0</v>
      </c>
      <c r="W24" s="397">
        <f t="shared" si="6"/>
        <v>0</v>
      </c>
      <c r="X24" s="564">
        <f t="shared" si="7"/>
        <v>0</v>
      </c>
      <c r="Y24" s="564">
        <f t="shared" si="8"/>
        <v>0</v>
      </c>
      <c r="Z24" s="556">
        <f t="shared" si="15"/>
        <v>0</v>
      </c>
      <c r="AA24" s="136">
        <f t="shared" si="9"/>
        <v>0</v>
      </c>
      <c r="AB24" s="397">
        <f t="shared" si="10"/>
        <v>0</v>
      </c>
      <c r="AC24" s="565" t="str">
        <f t="shared" si="16"/>
        <v/>
      </c>
      <c r="AD24" s="566"/>
      <c r="AE24" s="121" t="str">
        <f t="shared" si="17"/>
        <v/>
      </c>
      <c r="AF24" s="567"/>
      <c r="AG24" s="560" t="str">
        <f t="shared" si="13"/>
        <v/>
      </c>
      <c r="AH24" s="568" t="str">
        <f t="shared" si="12"/>
        <v/>
      </c>
    </row>
    <row r="25" spans="1:34" x14ac:dyDescent="0.35">
      <c r="A25" s="1070"/>
      <c r="B25" s="562">
        <v>17</v>
      </c>
      <c r="C25" s="95"/>
      <c r="D25" s="23"/>
      <c r="E25" s="98"/>
      <c r="F25" s="98"/>
      <c r="G25" s="98"/>
      <c r="H25" s="98"/>
      <c r="I25" s="97"/>
      <c r="J25" s="6"/>
      <c r="K25" s="7"/>
      <c r="L25" s="563">
        <f t="shared" si="32"/>
        <v>0</v>
      </c>
      <c r="M25" s="2"/>
      <c r="N25" s="104"/>
      <c r="O25" s="121" t="str">
        <f t="shared" si="33"/>
        <v/>
      </c>
      <c r="P25" s="66"/>
      <c r="Q25" s="555">
        <f t="shared" si="0"/>
        <v>0</v>
      </c>
      <c r="R25" s="397">
        <f t="shared" si="1"/>
        <v>0</v>
      </c>
      <c r="S25" s="387">
        <f t="shared" si="2"/>
        <v>0</v>
      </c>
      <c r="T25" s="387">
        <f t="shared" si="3"/>
        <v>0</v>
      </c>
      <c r="U25" s="387">
        <f t="shared" si="4"/>
        <v>0</v>
      </c>
      <c r="V25" s="397">
        <f t="shared" si="5"/>
        <v>0</v>
      </c>
      <c r="W25" s="397">
        <f t="shared" si="6"/>
        <v>0</v>
      </c>
      <c r="X25" s="564">
        <f t="shared" si="7"/>
        <v>0</v>
      </c>
      <c r="Y25" s="564">
        <f t="shared" si="8"/>
        <v>0</v>
      </c>
      <c r="Z25" s="556">
        <f t="shared" si="15"/>
        <v>0</v>
      </c>
      <c r="AA25" s="136">
        <f t="shared" si="9"/>
        <v>0</v>
      </c>
      <c r="AB25" s="397">
        <f t="shared" si="10"/>
        <v>0</v>
      </c>
      <c r="AC25" s="565" t="str">
        <f t="shared" si="16"/>
        <v/>
      </c>
      <c r="AD25" s="566"/>
      <c r="AE25" s="121" t="str">
        <f t="shared" si="17"/>
        <v/>
      </c>
      <c r="AF25" s="567"/>
      <c r="AG25" s="560" t="str">
        <f t="shared" si="13"/>
        <v/>
      </c>
      <c r="AH25" s="568" t="str">
        <f t="shared" si="12"/>
        <v/>
      </c>
    </row>
    <row r="26" spans="1:34" x14ac:dyDescent="0.35">
      <c r="A26" s="1070"/>
      <c r="B26" s="562">
        <v>18</v>
      </c>
      <c r="C26" s="95"/>
      <c r="D26" s="23"/>
      <c r="E26" s="98"/>
      <c r="F26" s="98"/>
      <c r="G26" s="98"/>
      <c r="H26" s="98"/>
      <c r="I26" s="97"/>
      <c r="J26" s="6"/>
      <c r="K26" s="7"/>
      <c r="L26" s="563">
        <f t="shared" si="32"/>
        <v>0</v>
      </c>
      <c r="M26" s="2"/>
      <c r="N26" s="104"/>
      <c r="O26" s="121" t="str">
        <f t="shared" si="33"/>
        <v/>
      </c>
      <c r="P26" s="66"/>
      <c r="Q26" s="555">
        <f t="shared" si="0"/>
        <v>0</v>
      </c>
      <c r="R26" s="397">
        <f t="shared" si="1"/>
        <v>0</v>
      </c>
      <c r="S26" s="387">
        <f t="shared" si="2"/>
        <v>0</v>
      </c>
      <c r="T26" s="387">
        <f t="shared" si="3"/>
        <v>0</v>
      </c>
      <c r="U26" s="387">
        <f t="shared" si="4"/>
        <v>0</v>
      </c>
      <c r="V26" s="397">
        <f t="shared" si="5"/>
        <v>0</v>
      </c>
      <c r="W26" s="397">
        <f t="shared" si="6"/>
        <v>0</v>
      </c>
      <c r="X26" s="564">
        <f t="shared" si="7"/>
        <v>0</v>
      </c>
      <c r="Y26" s="564">
        <f t="shared" si="8"/>
        <v>0</v>
      </c>
      <c r="Z26" s="556">
        <f t="shared" si="15"/>
        <v>0</v>
      </c>
      <c r="AA26" s="136">
        <f t="shared" si="9"/>
        <v>0</v>
      </c>
      <c r="AB26" s="397">
        <f t="shared" si="10"/>
        <v>0</v>
      </c>
      <c r="AC26" s="565" t="str">
        <f t="shared" si="16"/>
        <v/>
      </c>
      <c r="AD26" s="566"/>
      <c r="AE26" s="121" t="str">
        <f t="shared" si="17"/>
        <v/>
      </c>
      <c r="AF26" s="567"/>
      <c r="AG26" s="560" t="str">
        <f t="shared" si="13"/>
        <v/>
      </c>
      <c r="AH26" s="568" t="str">
        <f t="shared" si="12"/>
        <v/>
      </c>
    </row>
    <row r="27" spans="1:34" x14ac:dyDescent="0.35">
      <c r="A27" s="1070"/>
      <c r="B27" s="562">
        <v>19</v>
      </c>
      <c r="C27" s="95"/>
      <c r="D27" s="23"/>
      <c r="E27" s="98"/>
      <c r="F27" s="98"/>
      <c r="G27" s="98"/>
      <c r="H27" s="98"/>
      <c r="I27" s="97"/>
      <c r="J27" s="6"/>
      <c r="K27" s="7"/>
      <c r="L27" s="563">
        <f t="shared" si="32"/>
        <v>0</v>
      </c>
      <c r="M27" s="2"/>
      <c r="N27" s="104"/>
      <c r="O27" s="121" t="str">
        <f t="shared" si="33"/>
        <v/>
      </c>
      <c r="P27" s="66"/>
      <c r="Q27" s="555">
        <f t="shared" si="0"/>
        <v>0</v>
      </c>
      <c r="R27" s="397">
        <f t="shared" si="1"/>
        <v>0</v>
      </c>
      <c r="S27" s="387">
        <f t="shared" si="2"/>
        <v>0</v>
      </c>
      <c r="T27" s="387">
        <f t="shared" si="3"/>
        <v>0</v>
      </c>
      <c r="U27" s="387">
        <f t="shared" si="4"/>
        <v>0</v>
      </c>
      <c r="V27" s="397">
        <f t="shared" si="5"/>
        <v>0</v>
      </c>
      <c r="W27" s="397">
        <f t="shared" si="6"/>
        <v>0</v>
      </c>
      <c r="X27" s="564">
        <f t="shared" si="7"/>
        <v>0</v>
      </c>
      <c r="Y27" s="564">
        <f t="shared" si="8"/>
        <v>0</v>
      </c>
      <c r="Z27" s="556">
        <f t="shared" si="15"/>
        <v>0</v>
      </c>
      <c r="AA27" s="136">
        <f t="shared" si="9"/>
        <v>0</v>
      </c>
      <c r="AB27" s="397">
        <f t="shared" si="10"/>
        <v>0</v>
      </c>
      <c r="AC27" s="565" t="str">
        <f t="shared" si="16"/>
        <v/>
      </c>
      <c r="AD27" s="566"/>
      <c r="AE27" s="121" t="str">
        <f t="shared" si="17"/>
        <v/>
      </c>
      <c r="AF27" s="567"/>
      <c r="AG27" s="560" t="str">
        <f t="shared" si="13"/>
        <v/>
      </c>
      <c r="AH27" s="568" t="str">
        <f t="shared" si="12"/>
        <v/>
      </c>
    </row>
    <row r="28" spans="1:34" x14ac:dyDescent="0.35">
      <c r="A28" s="1070"/>
      <c r="B28" s="562">
        <v>20</v>
      </c>
      <c r="C28" s="95"/>
      <c r="D28" s="23"/>
      <c r="E28" s="98"/>
      <c r="F28" s="98"/>
      <c r="G28" s="98"/>
      <c r="H28" s="98"/>
      <c r="I28" s="97"/>
      <c r="J28" s="6"/>
      <c r="K28" s="7"/>
      <c r="L28" s="563">
        <f t="shared" ref="L28:L47" si="34">J28+K28</f>
        <v>0</v>
      </c>
      <c r="M28" s="2"/>
      <c r="N28" s="104"/>
      <c r="O28" s="121" t="str">
        <f t="shared" ref="O28:O47" si="35">IF(L28=0,"",L28*M28)</f>
        <v/>
      </c>
      <c r="P28" s="66"/>
      <c r="Q28" s="555">
        <f t="shared" ref="Q28:Q47" si="36">C28</f>
        <v>0</v>
      </c>
      <c r="R28" s="397">
        <f t="shared" ref="R28:R47" si="37">D28</f>
        <v>0</v>
      </c>
      <c r="S28" s="387">
        <f t="shared" ref="S28:S47" si="38">E28</f>
        <v>0</v>
      </c>
      <c r="T28" s="387">
        <f t="shared" ref="T28:T47" si="39">F28</f>
        <v>0</v>
      </c>
      <c r="U28" s="387">
        <f t="shared" ref="U28:U47" si="40">G28</f>
        <v>0</v>
      </c>
      <c r="V28" s="397">
        <f t="shared" ref="V28:V47" si="41">H28</f>
        <v>0</v>
      </c>
      <c r="W28" s="397">
        <f t="shared" ref="W28:W47" si="42">I28</f>
        <v>0</v>
      </c>
      <c r="X28" s="564">
        <f t="shared" ref="X28:X47" si="43">J28</f>
        <v>0</v>
      </c>
      <c r="Y28" s="564">
        <f t="shared" ref="Y28:Y47" si="44">K28</f>
        <v>0</v>
      </c>
      <c r="Z28" s="556">
        <f t="shared" si="15"/>
        <v>0</v>
      </c>
      <c r="AA28" s="136">
        <f t="shared" ref="AA28:AA47" si="45">M28</f>
        <v>0</v>
      </c>
      <c r="AB28" s="397">
        <f t="shared" ref="AB28:AB47" si="46">N28</f>
        <v>0</v>
      </c>
      <c r="AC28" s="565" t="str">
        <f t="shared" si="16"/>
        <v/>
      </c>
      <c r="AD28" s="566"/>
      <c r="AE28" s="121" t="str">
        <f t="shared" si="17"/>
        <v/>
      </c>
      <c r="AF28" s="567"/>
      <c r="AG28" s="560" t="str">
        <f t="shared" ref="AG28:AG47" si="47">_xlfn.IFS(AE28&gt;O28,"KO : Le montant retenu est supérieur au montant présenté. Merci de revoir la ligne de dépense ou plafonner son montant.",O28="","",AE28=O28,"OK",AE28&lt;O28,"Montant instruit inférieur au montant présenté.")</f>
        <v/>
      </c>
      <c r="AH28" s="568" t="str">
        <f t="shared" si="12"/>
        <v/>
      </c>
    </row>
    <row r="29" spans="1:34" x14ac:dyDescent="0.35">
      <c r="A29" s="1070"/>
      <c r="B29" s="562">
        <v>21</v>
      </c>
      <c r="C29" s="95"/>
      <c r="D29" s="23"/>
      <c r="E29" s="98"/>
      <c r="F29" s="98"/>
      <c r="G29" s="98"/>
      <c r="H29" s="98"/>
      <c r="I29" s="97"/>
      <c r="J29" s="6"/>
      <c r="K29" s="7"/>
      <c r="L29" s="563">
        <f t="shared" si="34"/>
        <v>0</v>
      </c>
      <c r="M29" s="2"/>
      <c r="N29" s="104"/>
      <c r="O29" s="121" t="str">
        <f t="shared" si="35"/>
        <v/>
      </c>
      <c r="P29" s="66"/>
      <c r="Q29" s="555">
        <f t="shared" si="36"/>
        <v>0</v>
      </c>
      <c r="R29" s="397">
        <f t="shared" si="37"/>
        <v>0</v>
      </c>
      <c r="S29" s="387">
        <f t="shared" si="38"/>
        <v>0</v>
      </c>
      <c r="T29" s="387">
        <f t="shared" si="39"/>
        <v>0</v>
      </c>
      <c r="U29" s="387">
        <f t="shared" si="40"/>
        <v>0</v>
      </c>
      <c r="V29" s="397">
        <f t="shared" si="41"/>
        <v>0</v>
      </c>
      <c r="W29" s="397">
        <f t="shared" si="42"/>
        <v>0</v>
      </c>
      <c r="X29" s="564">
        <f t="shared" si="43"/>
        <v>0</v>
      </c>
      <c r="Y29" s="564">
        <f t="shared" si="44"/>
        <v>0</v>
      </c>
      <c r="Z29" s="556">
        <f t="shared" si="15"/>
        <v>0</v>
      </c>
      <c r="AA29" s="136">
        <f t="shared" si="45"/>
        <v>0</v>
      </c>
      <c r="AB29" s="397">
        <f t="shared" si="46"/>
        <v>0</v>
      </c>
      <c r="AC29" s="565" t="str">
        <f t="shared" si="16"/>
        <v/>
      </c>
      <c r="AD29" s="566"/>
      <c r="AE29" s="121" t="str">
        <f t="shared" si="17"/>
        <v/>
      </c>
      <c r="AF29" s="567"/>
      <c r="AG29" s="560" t="str">
        <f t="shared" si="47"/>
        <v/>
      </c>
      <c r="AH29" s="568" t="str">
        <f t="shared" si="12"/>
        <v/>
      </c>
    </row>
    <row r="30" spans="1:34" x14ac:dyDescent="0.35">
      <c r="A30" s="1070"/>
      <c r="B30" s="562">
        <v>22</v>
      </c>
      <c r="C30" s="95"/>
      <c r="D30" s="23"/>
      <c r="E30" s="98"/>
      <c r="F30" s="98"/>
      <c r="G30" s="98"/>
      <c r="H30" s="98"/>
      <c r="I30" s="97"/>
      <c r="J30" s="6"/>
      <c r="K30" s="7"/>
      <c r="L30" s="563">
        <f t="shared" si="34"/>
        <v>0</v>
      </c>
      <c r="M30" s="2"/>
      <c r="N30" s="104"/>
      <c r="O30" s="121" t="str">
        <f t="shared" si="35"/>
        <v/>
      </c>
      <c r="P30" s="66"/>
      <c r="Q30" s="555">
        <f t="shared" si="36"/>
        <v>0</v>
      </c>
      <c r="R30" s="397">
        <f t="shared" si="37"/>
        <v>0</v>
      </c>
      <c r="S30" s="387">
        <f t="shared" si="38"/>
        <v>0</v>
      </c>
      <c r="T30" s="387">
        <f t="shared" si="39"/>
        <v>0</v>
      </c>
      <c r="U30" s="387">
        <f t="shared" si="40"/>
        <v>0</v>
      </c>
      <c r="V30" s="397">
        <f t="shared" si="41"/>
        <v>0</v>
      </c>
      <c r="W30" s="397">
        <f t="shared" si="42"/>
        <v>0</v>
      </c>
      <c r="X30" s="564">
        <f t="shared" si="43"/>
        <v>0</v>
      </c>
      <c r="Y30" s="564">
        <f t="shared" si="44"/>
        <v>0</v>
      </c>
      <c r="Z30" s="556">
        <f t="shared" si="15"/>
        <v>0</v>
      </c>
      <c r="AA30" s="136">
        <f t="shared" si="45"/>
        <v>0</v>
      </c>
      <c r="AB30" s="397">
        <f t="shared" si="46"/>
        <v>0</v>
      </c>
      <c r="AC30" s="565" t="str">
        <f t="shared" si="16"/>
        <v/>
      </c>
      <c r="AD30" s="566"/>
      <c r="AE30" s="121" t="str">
        <f t="shared" si="17"/>
        <v/>
      </c>
      <c r="AF30" s="567"/>
      <c r="AG30" s="560" t="str">
        <f t="shared" si="47"/>
        <v/>
      </c>
      <c r="AH30" s="568" t="str">
        <f t="shared" si="12"/>
        <v/>
      </c>
    </row>
    <row r="31" spans="1:34" x14ac:dyDescent="0.35">
      <c r="A31" s="1070"/>
      <c r="B31" s="562">
        <v>23</v>
      </c>
      <c r="C31" s="95"/>
      <c r="D31" s="23"/>
      <c r="E31" s="98"/>
      <c r="F31" s="98"/>
      <c r="G31" s="98"/>
      <c r="H31" s="98"/>
      <c r="I31" s="97"/>
      <c r="J31" s="6"/>
      <c r="K31" s="7"/>
      <c r="L31" s="563">
        <f t="shared" si="34"/>
        <v>0</v>
      </c>
      <c r="M31" s="2"/>
      <c r="N31" s="104"/>
      <c r="O31" s="121" t="str">
        <f t="shared" si="35"/>
        <v/>
      </c>
      <c r="P31" s="66"/>
      <c r="Q31" s="555">
        <f t="shared" si="36"/>
        <v>0</v>
      </c>
      <c r="R31" s="397">
        <f t="shared" si="37"/>
        <v>0</v>
      </c>
      <c r="S31" s="387">
        <f t="shared" si="38"/>
        <v>0</v>
      </c>
      <c r="T31" s="387">
        <f t="shared" si="39"/>
        <v>0</v>
      </c>
      <c r="U31" s="387">
        <f t="shared" si="40"/>
        <v>0</v>
      </c>
      <c r="V31" s="397">
        <f t="shared" si="41"/>
        <v>0</v>
      </c>
      <c r="W31" s="397">
        <f t="shared" si="42"/>
        <v>0</v>
      </c>
      <c r="X31" s="564">
        <f t="shared" si="43"/>
        <v>0</v>
      </c>
      <c r="Y31" s="564">
        <f t="shared" si="44"/>
        <v>0</v>
      </c>
      <c r="Z31" s="556">
        <f t="shared" si="15"/>
        <v>0</v>
      </c>
      <c r="AA31" s="136">
        <f t="shared" si="45"/>
        <v>0</v>
      </c>
      <c r="AB31" s="397">
        <f t="shared" si="46"/>
        <v>0</v>
      </c>
      <c r="AC31" s="565" t="str">
        <f t="shared" si="16"/>
        <v/>
      </c>
      <c r="AD31" s="566"/>
      <c r="AE31" s="121" t="str">
        <f t="shared" si="17"/>
        <v/>
      </c>
      <c r="AF31" s="567"/>
      <c r="AG31" s="560" t="str">
        <f t="shared" si="47"/>
        <v/>
      </c>
      <c r="AH31" s="568" t="str">
        <f t="shared" si="12"/>
        <v/>
      </c>
    </row>
    <row r="32" spans="1:34" x14ac:dyDescent="0.35">
      <c r="A32" s="1070"/>
      <c r="B32" s="562">
        <v>24</v>
      </c>
      <c r="C32" s="95"/>
      <c r="D32" s="23"/>
      <c r="E32" s="98"/>
      <c r="F32" s="98"/>
      <c r="G32" s="98"/>
      <c r="H32" s="98"/>
      <c r="I32" s="97"/>
      <c r="J32" s="6"/>
      <c r="K32" s="7"/>
      <c r="L32" s="563">
        <f t="shared" si="34"/>
        <v>0</v>
      </c>
      <c r="M32" s="2"/>
      <c r="N32" s="104"/>
      <c r="O32" s="121" t="str">
        <f t="shared" si="35"/>
        <v/>
      </c>
      <c r="P32" s="66"/>
      <c r="Q32" s="555">
        <f t="shared" si="36"/>
        <v>0</v>
      </c>
      <c r="R32" s="397">
        <f t="shared" si="37"/>
        <v>0</v>
      </c>
      <c r="S32" s="387">
        <f t="shared" si="38"/>
        <v>0</v>
      </c>
      <c r="T32" s="387">
        <f t="shared" si="39"/>
        <v>0</v>
      </c>
      <c r="U32" s="387">
        <f t="shared" si="40"/>
        <v>0</v>
      </c>
      <c r="V32" s="397">
        <f t="shared" si="41"/>
        <v>0</v>
      </c>
      <c r="W32" s="397">
        <f t="shared" si="42"/>
        <v>0</v>
      </c>
      <c r="X32" s="564">
        <f t="shared" si="43"/>
        <v>0</v>
      </c>
      <c r="Y32" s="564">
        <f t="shared" si="44"/>
        <v>0</v>
      </c>
      <c r="Z32" s="556">
        <f t="shared" si="15"/>
        <v>0</v>
      </c>
      <c r="AA32" s="136">
        <f t="shared" si="45"/>
        <v>0</v>
      </c>
      <c r="AB32" s="397">
        <f t="shared" si="46"/>
        <v>0</v>
      </c>
      <c r="AC32" s="565" t="str">
        <f t="shared" si="16"/>
        <v/>
      </c>
      <c r="AD32" s="566"/>
      <c r="AE32" s="121" t="str">
        <f t="shared" si="17"/>
        <v/>
      </c>
      <c r="AF32" s="567"/>
      <c r="AG32" s="560" t="str">
        <f t="shared" si="47"/>
        <v/>
      </c>
      <c r="AH32" s="568" t="str">
        <f t="shared" si="12"/>
        <v/>
      </c>
    </row>
    <row r="33" spans="1:34" x14ac:dyDescent="0.35">
      <c r="A33" s="1070"/>
      <c r="B33" s="562">
        <v>25</v>
      </c>
      <c r="C33" s="95"/>
      <c r="D33" s="23"/>
      <c r="E33" s="98"/>
      <c r="F33" s="98"/>
      <c r="G33" s="98"/>
      <c r="H33" s="98"/>
      <c r="I33" s="97"/>
      <c r="J33" s="6"/>
      <c r="K33" s="7"/>
      <c r="L33" s="563">
        <f t="shared" si="34"/>
        <v>0</v>
      </c>
      <c r="M33" s="2"/>
      <c r="N33" s="104"/>
      <c r="O33" s="121" t="str">
        <f t="shared" si="35"/>
        <v/>
      </c>
      <c r="P33" s="66"/>
      <c r="Q33" s="555">
        <f t="shared" si="36"/>
        <v>0</v>
      </c>
      <c r="R33" s="397">
        <f t="shared" si="37"/>
        <v>0</v>
      </c>
      <c r="S33" s="387">
        <f t="shared" si="38"/>
        <v>0</v>
      </c>
      <c r="T33" s="387">
        <f t="shared" si="39"/>
        <v>0</v>
      </c>
      <c r="U33" s="387">
        <f t="shared" si="40"/>
        <v>0</v>
      </c>
      <c r="V33" s="397">
        <f t="shared" si="41"/>
        <v>0</v>
      </c>
      <c r="W33" s="397">
        <f t="shared" si="42"/>
        <v>0</v>
      </c>
      <c r="X33" s="564">
        <f t="shared" si="43"/>
        <v>0</v>
      </c>
      <c r="Y33" s="564">
        <f t="shared" si="44"/>
        <v>0</v>
      </c>
      <c r="Z33" s="556">
        <f t="shared" si="15"/>
        <v>0</v>
      </c>
      <c r="AA33" s="136">
        <f t="shared" si="45"/>
        <v>0</v>
      </c>
      <c r="AB33" s="397">
        <f t="shared" si="46"/>
        <v>0</v>
      </c>
      <c r="AC33" s="565" t="str">
        <f t="shared" si="16"/>
        <v/>
      </c>
      <c r="AD33" s="566"/>
      <c r="AE33" s="121" t="str">
        <f t="shared" si="17"/>
        <v/>
      </c>
      <c r="AF33" s="567"/>
      <c r="AG33" s="560" t="str">
        <f t="shared" si="47"/>
        <v/>
      </c>
      <c r="AH33" s="568" t="str">
        <f t="shared" si="12"/>
        <v/>
      </c>
    </row>
    <row r="34" spans="1:34" x14ac:dyDescent="0.35">
      <c r="A34" s="1070"/>
      <c r="B34" s="562">
        <v>26</v>
      </c>
      <c r="C34" s="95"/>
      <c r="D34" s="23"/>
      <c r="E34" s="98"/>
      <c r="F34" s="98"/>
      <c r="G34" s="98"/>
      <c r="H34" s="98"/>
      <c r="I34" s="97"/>
      <c r="J34" s="6"/>
      <c r="K34" s="7"/>
      <c r="L34" s="563">
        <f t="shared" si="34"/>
        <v>0</v>
      </c>
      <c r="M34" s="2"/>
      <c r="N34" s="104"/>
      <c r="O34" s="121" t="str">
        <f t="shared" si="35"/>
        <v/>
      </c>
      <c r="P34" s="66"/>
      <c r="Q34" s="555">
        <f t="shared" si="36"/>
        <v>0</v>
      </c>
      <c r="R34" s="397">
        <f t="shared" si="37"/>
        <v>0</v>
      </c>
      <c r="S34" s="387">
        <f t="shared" si="38"/>
        <v>0</v>
      </c>
      <c r="T34" s="387">
        <f t="shared" si="39"/>
        <v>0</v>
      </c>
      <c r="U34" s="387">
        <f t="shared" si="40"/>
        <v>0</v>
      </c>
      <c r="V34" s="397">
        <f t="shared" si="41"/>
        <v>0</v>
      </c>
      <c r="W34" s="397">
        <f t="shared" si="42"/>
        <v>0</v>
      </c>
      <c r="X34" s="564">
        <f t="shared" si="43"/>
        <v>0</v>
      </c>
      <c r="Y34" s="564">
        <f t="shared" si="44"/>
        <v>0</v>
      </c>
      <c r="Z34" s="556">
        <f t="shared" si="15"/>
        <v>0</v>
      </c>
      <c r="AA34" s="136">
        <f t="shared" si="45"/>
        <v>0</v>
      </c>
      <c r="AB34" s="397">
        <f t="shared" si="46"/>
        <v>0</v>
      </c>
      <c r="AC34" s="565" t="str">
        <f t="shared" si="16"/>
        <v/>
      </c>
      <c r="AD34" s="566"/>
      <c r="AE34" s="121" t="str">
        <f t="shared" si="17"/>
        <v/>
      </c>
      <c r="AF34" s="567"/>
      <c r="AG34" s="560" t="str">
        <f t="shared" si="47"/>
        <v/>
      </c>
      <c r="AH34" s="568" t="str">
        <f t="shared" si="12"/>
        <v/>
      </c>
    </row>
    <row r="35" spans="1:34" x14ac:dyDescent="0.35">
      <c r="A35" s="1070"/>
      <c r="B35" s="562">
        <v>27</v>
      </c>
      <c r="C35" s="95"/>
      <c r="D35" s="23"/>
      <c r="E35" s="98"/>
      <c r="F35" s="98"/>
      <c r="G35" s="98"/>
      <c r="H35" s="98"/>
      <c r="I35" s="97"/>
      <c r="J35" s="6"/>
      <c r="K35" s="7"/>
      <c r="L35" s="563">
        <f t="shared" si="34"/>
        <v>0</v>
      </c>
      <c r="M35" s="2"/>
      <c r="N35" s="104"/>
      <c r="O35" s="121" t="str">
        <f t="shared" si="35"/>
        <v/>
      </c>
      <c r="P35" s="66"/>
      <c r="Q35" s="555">
        <f t="shared" si="36"/>
        <v>0</v>
      </c>
      <c r="R35" s="397">
        <f t="shared" si="37"/>
        <v>0</v>
      </c>
      <c r="S35" s="387">
        <f t="shared" si="38"/>
        <v>0</v>
      </c>
      <c r="T35" s="387">
        <f t="shared" si="39"/>
        <v>0</v>
      </c>
      <c r="U35" s="387">
        <f t="shared" si="40"/>
        <v>0</v>
      </c>
      <c r="V35" s="397">
        <f t="shared" si="41"/>
        <v>0</v>
      </c>
      <c r="W35" s="397">
        <f t="shared" si="42"/>
        <v>0</v>
      </c>
      <c r="X35" s="564">
        <f t="shared" si="43"/>
        <v>0</v>
      </c>
      <c r="Y35" s="564">
        <f t="shared" si="44"/>
        <v>0</v>
      </c>
      <c r="Z35" s="556">
        <f t="shared" si="15"/>
        <v>0</v>
      </c>
      <c r="AA35" s="136">
        <f t="shared" si="45"/>
        <v>0</v>
      </c>
      <c r="AB35" s="397">
        <f t="shared" si="46"/>
        <v>0</v>
      </c>
      <c r="AC35" s="565" t="str">
        <f t="shared" si="16"/>
        <v/>
      </c>
      <c r="AD35" s="566"/>
      <c r="AE35" s="121" t="str">
        <f t="shared" si="17"/>
        <v/>
      </c>
      <c r="AF35" s="567"/>
      <c r="AG35" s="560" t="str">
        <f t="shared" si="47"/>
        <v/>
      </c>
      <c r="AH35" s="568" t="str">
        <f t="shared" si="12"/>
        <v/>
      </c>
    </row>
    <row r="36" spans="1:34" x14ac:dyDescent="0.35">
      <c r="A36" s="1070"/>
      <c r="B36" s="562">
        <v>28</v>
      </c>
      <c r="C36" s="95"/>
      <c r="D36" s="23"/>
      <c r="E36" s="98"/>
      <c r="F36" s="98"/>
      <c r="G36" s="98"/>
      <c r="H36" s="98"/>
      <c r="I36" s="97"/>
      <c r="J36" s="6"/>
      <c r="K36" s="7"/>
      <c r="L36" s="563">
        <f t="shared" si="34"/>
        <v>0</v>
      </c>
      <c r="M36" s="2"/>
      <c r="N36" s="104"/>
      <c r="O36" s="121" t="str">
        <f t="shared" si="35"/>
        <v/>
      </c>
      <c r="P36" s="66"/>
      <c r="Q36" s="555">
        <f t="shared" si="36"/>
        <v>0</v>
      </c>
      <c r="R36" s="397">
        <f t="shared" si="37"/>
        <v>0</v>
      </c>
      <c r="S36" s="387">
        <f t="shared" si="38"/>
        <v>0</v>
      </c>
      <c r="T36" s="387">
        <f t="shared" si="39"/>
        <v>0</v>
      </c>
      <c r="U36" s="387">
        <f t="shared" si="40"/>
        <v>0</v>
      </c>
      <c r="V36" s="397">
        <f t="shared" si="41"/>
        <v>0</v>
      </c>
      <c r="W36" s="397">
        <f t="shared" si="42"/>
        <v>0</v>
      </c>
      <c r="X36" s="564">
        <f t="shared" si="43"/>
        <v>0</v>
      </c>
      <c r="Y36" s="564">
        <f t="shared" si="44"/>
        <v>0</v>
      </c>
      <c r="Z36" s="556">
        <f t="shared" si="15"/>
        <v>0</v>
      </c>
      <c r="AA36" s="136">
        <f t="shared" si="45"/>
        <v>0</v>
      </c>
      <c r="AB36" s="397">
        <f t="shared" si="46"/>
        <v>0</v>
      </c>
      <c r="AC36" s="565" t="str">
        <f t="shared" si="16"/>
        <v/>
      </c>
      <c r="AD36" s="566"/>
      <c r="AE36" s="121" t="str">
        <f t="shared" si="17"/>
        <v/>
      </c>
      <c r="AF36" s="567"/>
      <c r="AG36" s="560" t="str">
        <f t="shared" si="47"/>
        <v/>
      </c>
      <c r="AH36" s="568" t="str">
        <f t="shared" si="12"/>
        <v/>
      </c>
    </row>
    <row r="37" spans="1:34" x14ac:dyDescent="0.35">
      <c r="A37" s="1070"/>
      <c r="B37" s="562">
        <v>29</v>
      </c>
      <c r="C37" s="95"/>
      <c r="D37" s="23"/>
      <c r="E37" s="98"/>
      <c r="F37" s="98"/>
      <c r="G37" s="98"/>
      <c r="H37" s="98"/>
      <c r="I37" s="97"/>
      <c r="J37" s="6"/>
      <c r="K37" s="7"/>
      <c r="L37" s="563">
        <f t="shared" si="34"/>
        <v>0</v>
      </c>
      <c r="M37" s="2"/>
      <c r="N37" s="104"/>
      <c r="O37" s="121" t="str">
        <f t="shared" si="35"/>
        <v/>
      </c>
      <c r="P37" s="66"/>
      <c r="Q37" s="555">
        <f t="shared" si="36"/>
        <v>0</v>
      </c>
      <c r="R37" s="397">
        <f t="shared" si="37"/>
        <v>0</v>
      </c>
      <c r="S37" s="387">
        <f t="shared" si="38"/>
        <v>0</v>
      </c>
      <c r="T37" s="387">
        <f t="shared" si="39"/>
        <v>0</v>
      </c>
      <c r="U37" s="387">
        <f t="shared" si="40"/>
        <v>0</v>
      </c>
      <c r="V37" s="397">
        <f t="shared" si="41"/>
        <v>0</v>
      </c>
      <c r="W37" s="397">
        <f t="shared" si="42"/>
        <v>0</v>
      </c>
      <c r="X37" s="564">
        <f t="shared" si="43"/>
        <v>0</v>
      </c>
      <c r="Y37" s="564">
        <f t="shared" si="44"/>
        <v>0</v>
      </c>
      <c r="Z37" s="556">
        <f t="shared" si="15"/>
        <v>0</v>
      </c>
      <c r="AA37" s="136">
        <f t="shared" si="45"/>
        <v>0</v>
      </c>
      <c r="AB37" s="397">
        <f t="shared" si="46"/>
        <v>0</v>
      </c>
      <c r="AC37" s="565" t="str">
        <f t="shared" si="16"/>
        <v/>
      </c>
      <c r="AD37" s="566"/>
      <c r="AE37" s="121" t="str">
        <f t="shared" si="17"/>
        <v/>
      </c>
      <c r="AF37" s="567"/>
      <c r="AG37" s="560" t="str">
        <f t="shared" si="47"/>
        <v/>
      </c>
      <c r="AH37" s="568" t="str">
        <f t="shared" si="12"/>
        <v/>
      </c>
    </row>
    <row r="38" spans="1:34" x14ac:dyDescent="0.35">
      <c r="A38" s="1070"/>
      <c r="B38" s="562">
        <v>30</v>
      </c>
      <c r="C38" s="95"/>
      <c r="D38" s="23"/>
      <c r="E38" s="98"/>
      <c r="F38" s="98"/>
      <c r="G38" s="98"/>
      <c r="H38" s="98"/>
      <c r="I38" s="97"/>
      <c r="J38" s="6"/>
      <c r="K38" s="7"/>
      <c r="L38" s="563">
        <f t="shared" si="34"/>
        <v>0</v>
      </c>
      <c r="M38" s="2"/>
      <c r="N38" s="104"/>
      <c r="O38" s="121" t="str">
        <f t="shared" si="35"/>
        <v/>
      </c>
      <c r="P38" s="66"/>
      <c r="Q38" s="555">
        <f t="shared" si="36"/>
        <v>0</v>
      </c>
      <c r="R38" s="397">
        <f t="shared" si="37"/>
        <v>0</v>
      </c>
      <c r="S38" s="387">
        <f t="shared" si="38"/>
        <v>0</v>
      </c>
      <c r="T38" s="387">
        <f t="shared" si="39"/>
        <v>0</v>
      </c>
      <c r="U38" s="387">
        <f t="shared" si="40"/>
        <v>0</v>
      </c>
      <c r="V38" s="397">
        <f t="shared" si="41"/>
        <v>0</v>
      </c>
      <c r="W38" s="397">
        <f t="shared" si="42"/>
        <v>0</v>
      </c>
      <c r="X38" s="564">
        <f t="shared" si="43"/>
        <v>0</v>
      </c>
      <c r="Y38" s="564">
        <f t="shared" si="44"/>
        <v>0</v>
      </c>
      <c r="Z38" s="556">
        <f t="shared" si="15"/>
        <v>0</v>
      </c>
      <c r="AA38" s="136">
        <f t="shared" si="45"/>
        <v>0</v>
      </c>
      <c r="AB38" s="397">
        <f t="shared" si="46"/>
        <v>0</v>
      </c>
      <c r="AC38" s="565" t="str">
        <f t="shared" si="16"/>
        <v/>
      </c>
      <c r="AD38" s="566"/>
      <c r="AE38" s="121" t="str">
        <f t="shared" si="17"/>
        <v/>
      </c>
      <c r="AF38" s="567"/>
      <c r="AG38" s="560" t="str">
        <f t="shared" si="47"/>
        <v/>
      </c>
      <c r="AH38" s="568" t="str">
        <f t="shared" si="12"/>
        <v/>
      </c>
    </row>
    <row r="39" spans="1:34" x14ac:dyDescent="0.35">
      <c r="A39" s="1070"/>
      <c r="B39" s="562">
        <v>31</v>
      </c>
      <c r="C39" s="95"/>
      <c r="D39" s="23"/>
      <c r="E39" s="98"/>
      <c r="F39" s="98"/>
      <c r="G39" s="98"/>
      <c r="H39" s="98"/>
      <c r="I39" s="97"/>
      <c r="J39" s="6"/>
      <c r="K39" s="7"/>
      <c r="L39" s="563">
        <f t="shared" si="34"/>
        <v>0</v>
      </c>
      <c r="M39" s="2"/>
      <c r="N39" s="104"/>
      <c r="O39" s="121" t="str">
        <f t="shared" si="35"/>
        <v/>
      </c>
      <c r="P39" s="66"/>
      <c r="Q39" s="555">
        <f t="shared" si="36"/>
        <v>0</v>
      </c>
      <c r="R39" s="397">
        <f t="shared" si="37"/>
        <v>0</v>
      </c>
      <c r="S39" s="387">
        <f t="shared" si="38"/>
        <v>0</v>
      </c>
      <c r="T39" s="387">
        <f t="shared" si="39"/>
        <v>0</v>
      </c>
      <c r="U39" s="387">
        <f t="shared" si="40"/>
        <v>0</v>
      </c>
      <c r="V39" s="397">
        <f t="shared" si="41"/>
        <v>0</v>
      </c>
      <c r="W39" s="397">
        <f t="shared" si="42"/>
        <v>0</v>
      </c>
      <c r="X39" s="564">
        <f t="shared" si="43"/>
        <v>0</v>
      </c>
      <c r="Y39" s="564">
        <f t="shared" si="44"/>
        <v>0</v>
      </c>
      <c r="Z39" s="556">
        <f t="shared" si="15"/>
        <v>0</v>
      </c>
      <c r="AA39" s="136">
        <f t="shared" si="45"/>
        <v>0</v>
      </c>
      <c r="AB39" s="397">
        <f t="shared" si="46"/>
        <v>0</v>
      </c>
      <c r="AC39" s="565" t="str">
        <f t="shared" si="16"/>
        <v/>
      </c>
      <c r="AD39" s="566"/>
      <c r="AE39" s="121" t="str">
        <f t="shared" si="17"/>
        <v/>
      </c>
      <c r="AF39" s="567"/>
      <c r="AG39" s="560" t="str">
        <f t="shared" si="47"/>
        <v/>
      </c>
      <c r="AH39" s="568" t="str">
        <f t="shared" si="12"/>
        <v/>
      </c>
    </row>
    <row r="40" spans="1:34" x14ac:dyDescent="0.35">
      <c r="A40" s="1070"/>
      <c r="B40" s="562">
        <v>32</v>
      </c>
      <c r="C40" s="95"/>
      <c r="D40" s="23"/>
      <c r="E40" s="98"/>
      <c r="F40" s="98"/>
      <c r="G40" s="98"/>
      <c r="H40" s="98"/>
      <c r="I40" s="97"/>
      <c r="J40" s="6"/>
      <c r="K40" s="7"/>
      <c r="L40" s="563">
        <f t="shared" si="34"/>
        <v>0</v>
      </c>
      <c r="M40" s="2"/>
      <c r="N40" s="104"/>
      <c r="O40" s="121" t="str">
        <f t="shared" si="35"/>
        <v/>
      </c>
      <c r="P40" s="66"/>
      <c r="Q40" s="555">
        <f t="shared" si="36"/>
        <v>0</v>
      </c>
      <c r="R40" s="397">
        <f t="shared" si="37"/>
        <v>0</v>
      </c>
      <c r="S40" s="387">
        <f t="shared" si="38"/>
        <v>0</v>
      </c>
      <c r="T40" s="387">
        <f t="shared" si="39"/>
        <v>0</v>
      </c>
      <c r="U40" s="387">
        <f t="shared" si="40"/>
        <v>0</v>
      </c>
      <c r="V40" s="397">
        <f t="shared" si="41"/>
        <v>0</v>
      </c>
      <c r="W40" s="397">
        <f t="shared" si="42"/>
        <v>0</v>
      </c>
      <c r="X40" s="564">
        <f t="shared" si="43"/>
        <v>0</v>
      </c>
      <c r="Y40" s="564">
        <f t="shared" si="44"/>
        <v>0</v>
      </c>
      <c r="Z40" s="556">
        <f t="shared" si="15"/>
        <v>0</v>
      </c>
      <c r="AA40" s="136">
        <f t="shared" si="45"/>
        <v>0</v>
      </c>
      <c r="AB40" s="397">
        <f t="shared" si="46"/>
        <v>0</v>
      </c>
      <c r="AC40" s="565" t="str">
        <f t="shared" si="16"/>
        <v/>
      </c>
      <c r="AD40" s="566"/>
      <c r="AE40" s="121" t="str">
        <f t="shared" si="17"/>
        <v/>
      </c>
      <c r="AF40" s="567"/>
      <c r="AG40" s="560" t="str">
        <f t="shared" si="47"/>
        <v/>
      </c>
      <c r="AH40" s="568" t="str">
        <f t="shared" si="12"/>
        <v/>
      </c>
    </row>
    <row r="41" spans="1:34" x14ac:dyDescent="0.35">
      <c r="A41" s="1070"/>
      <c r="B41" s="562">
        <v>33</v>
      </c>
      <c r="C41" s="95"/>
      <c r="D41" s="23"/>
      <c r="E41" s="98"/>
      <c r="F41" s="98"/>
      <c r="G41" s="98"/>
      <c r="H41" s="98"/>
      <c r="I41" s="97"/>
      <c r="J41" s="6"/>
      <c r="K41" s="7"/>
      <c r="L41" s="563">
        <f t="shared" si="34"/>
        <v>0</v>
      </c>
      <c r="M41" s="2"/>
      <c r="N41" s="104"/>
      <c r="O41" s="121" t="str">
        <f t="shared" si="35"/>
        <v/>
      </c>
      <c r="P41" s="66"/>
      <c r="Q41" s="555">
        <f t="shared" si="36"/>
        <v>0</v>
      </c>
      <c r="R41" s="397">
        <f t="shared" si="37"/>
        <v>0</v>
      </c>
      <c r="S41" s="387">
        <f t="shared" si="38"/>
        <v>0</v>
      </c>
      <c r="T41" s="387">
        <f t="shared" si="39"/>
        <v>0</v>
      </c>
      <c r="U41" s="387">
        <f t="shared" si="40"/>
        <v>0</v>
      </c>
      <c r="V41" s="397">
        <f t="shared" si="41"/>
        <v>0</v>
      </c>
      <c r="W41" s="397">
        <f t="shared" si="42"/>
        <v>0</v>
      </c>
      <c r="X41" s="564">
        <f t="shared" si="43"/>
        <v>0</v>
      </c>
      <c r="Y41" s="564">
        <f t="shared" si="44"/>
        <v>0</v>
      </c>
      <c r="Z41" s="556">
        <f t="shared" si="15"/>
        <v>0</v>
      </c>
      <c r="AA41" s="136">
        <f t="shared" si="45"/>
        <v>0</v>
      </c>
      <c r="AB41" s="397">
        <f t="shared" si="46"/>
        <v>0</v>
      </c>
      <c r="AC41" s="565" t="str">
        <f t="shared" si="16"/>
        <v/>
      </c>
      <c r="AD41" s="566"/>
      <c r="AE41" s="121" t="str">
        <f t="shared" si="17"/>
        <v/>
      </c>
      <c r="AF41" s="567"/>
      <c r="AG41" s="560" t="str">
        <f t="shared" si="47"/>
        <v/>
      </c>
      <c r="AH41" s="568" t="str">
        <f t="shared" si="12"/>
        <v/>
      </c>
    </row>
    <row r="42" spans="1:34" x14ac:dyDescent="0.35">
      <c r="A42" s="1070"/>
      <c r="B42" s="562">
        <v>34</v>
      </c>
      <c r="C42" s="95"/>
      <c r="D42" s="23"/>
      <c r="E42" s="98"/>
      <c r="F42" s="98"/>
      <c r="G42" s="98"/>
      <c r="H42" s="98"/>
      <c r="I42" s="97"/>
      <c r="J42" s="6"/>
      <c r="K42" s="7"/>
      <c r="L42" s="563">
        <f t="shared" si="34"/>
        <v>0</v>
      </c>
      <c r="M42" s="2"/>
      <c r="N42" s="104"/>
      <c r="O42" s="121" t="str">
        <f t="shared" si="35"/>
        <v/>
      </c>
      <c r="P42" s="66"/>
      <c r="Q42" s="555">
        <f t="shared" si="36"/>
        <v>0</v>
      </c>
      <c r="R42" s="397">
        <f t="shared" si="37"/>
        <v>0</v>
      </c>
      <c r="S42" s="387">
        <f t="shared" si="38"/>
        <v>0</v>
      </c>
      <c r="T42" s="387">
        <f t="shared" si="39"/>
        <v>0</v>
      </c>
      <c r="U42" s="387">
        <f t="shared" si="40"/>
        <v>0</v>
      </c>
      <c r="V42" s="397">
        <f t="shared" si="41"/>
        <v>0</v>
      </c>
      <c r="W42" s="397">
        <f t="shared" si="42"/>
        <v>0</v>
      </c>
      <c r="X42" s="564">
        <f t="shared" si="43"/>
        <v>0</v>
      </c>
      <c r="Y42" s="564">
        <f t="shared" si="44"/>
        <v>0</v>
      </c>
      <c r="Z42" s="556">
        <f t="shared" si="15"/>
        <v>0</v>
      </c>
      <c r="AA42" s="136">
        <f t="shared" si="45"/>
        <v>0</v>
      </c>
      <c r="AB42" s="397">
        <f t="shared" si="46"/>
        <v>0</v>
      </c>
      <c r="AC42" s="565" t="str">
        <f t="shared" si="16"/>
        <v/>
      </c>
      <c r="AD42" s="566"/>
      <c r="AE42" s="121" t="str">
        <f t="shared" si="17"/>
        <v/>
      </c>
      <c r="AF42" s="567"/>
      <c r="AG42" s="560" t="str">
        <f t="shared" si="47"/>
        <v/>
      </c>
      <c r="AH42" s="568" t="str">
        <f t="shared" si="12"/>
        <v/>
      </c>
    </row>
    <row r="43" spans="1:34" x14ac:dyDescent="0.35">
      <c r="A43" s="1070"/>
      <c r="B43" s="562">
        <v>35</v>
      </c>
      <c r="C43" s="95"/>
      <c r="D43" s="23"/>
      <c r="E43" s="98"/>
      <c r="F43" s="98"/>
      <c r="G43" s="98"/>
      <c r="H43" s="98"/>
      <c r="I43" s="97"/>
      <c r="J43" s="6"/>
      <c r="K43" s="7"/>
      <c r="L43" s="563">
        <f t="shared" si="34"/>
        <v>0</v>
      </c>
      <c r="M43" s="2"/>
      <c r="N43" s="104"/>
      <c r="O43" s="121" t="str">
        <f t="shared" si="35"/>
        <v/>
      </c>
      <c r="P43" s="66"/>
      <c r="Q43" s="555">
        <f t="shared" si="36"/>
        <v>0</v>
      </c>
      <c r="R43" s="397">
        <f t="shared" si="37"/>
        <v>0</v>
      </c>
      <c r="S43" s="387">
        <f t="shared" si="38"/>
        <v>0</v>
      </c>
      <c r="T43" s="387">
        <f t="shared" si="39"/>
        <v>0</v>
      </c>
      <c r="U43" s="387">
        <f t="shared" si="40"/>
        <v>0</v>
      </c>
      <c r="V43" s="397">
        <f t="shared" si="41"/>
        <v>0</v>
      </c>
      <c r="W43" s="397">
        <f t="shared" si="42"/>
        <v>0</v>
      </c>
      <c r="X43" s="564">
        <f t="shared" si="43"/>
        <v>0</v>
      </c>
      <c r="Y43" s="564">
        <f t="shared" si="44"/>
        <v>0</v>
      </c>
      <c r="Z43" s="556">
        <f t="shared" si="15"/>
        <v>0</v>
      </c>
      <c r="AA43" s="136">
        <f t="shared" si="45"/>
        <v>0</v>
      </c>
      <c r="AB43" s="397">
        <f t="shared" si="46"/>
        <v>0</v>
      </c>
      <c r="AC43" s="565" t="str">
        <f t="shared" si="16"/>
        <v/>
      </c>
      <c r="AD43" s="566"/>
      <c r="AE43" s="121" t="str">
        <f t="shared" si="17"/>
        <v/>
      </c>
      <c r="AF43" s="567"/>
      <c r="AG43" s="560" t="str">
        <f t="shared" si="47"/>
        <v/>
      </c>
      <c r="AH43" s="568" t="str">
        <f t="shared" si="12"/>
        <v/>
      </c>
    </row>
    <row r="44" spans="1:34" x14ac:dyDescent="0.35">
      <c r="A44" s="1070"/>
      <c r="B44" s="562">
        <v>36</v>
      </c>
      <c r="C44" s="95"/>
      <c r="D44" s="23"/>
      <c r="E44" s="98"/>
      <c r="F44" s="98"/>
      <c r="G44" s="98"/>
      <c r="H44" s="98"/>
      <c r="I44" s="97"/>
      <c r="J44" s="6"/>
      <c r="K44" s="7"/>
      <c r="L44" s="563">
        <f t="shared" si="34"/>
        <v>0</v>
      </c>
      <c r="M44" s="2"/>
      <c r="N44" s="104"/>
      <c r="O44" s="121" t="str">
        <f t="shared" si="35"/>
        <v/>
      </c>
      <c r="P44" s="66"/>
      <c r="Q44" s="555">
        <f t="shared" si="36"/>
        <v>0</v>
      </c>
      <c r="R44" s="397">
        <f t="shared" si="37"/>
        <v>0</v>
      </c>
      <c r="S44" s="387">
        <f t="shared" si="38"/>
        <v>0</v>
      </c>
      <c r="T44" s="387">
        <f t="shared" si="39"/>
        <v>0</v>
      </c>
      <c r="U44" s="387">
        <f t="shared" si="40"/>
        <v>0</v>
      </c>
      <c r="V44" s="397">
        <f t="shared" si="41"/>
        <v>0</v>
      </c>
      <c r="W44" s="397">
        <f t="shared" si="42"/>
        <v>0</v>
      </c>
      <c r="X44" s="564">
        <f t="shared" si="43"/>
        <v>0</v>
      </c>
      <c r="Y44" s="564">
        <f t="shared" si="44"/>
        <v>0</v>
      </c>
      <c r="Z44" s="556">
        <f t="shared" si="15"/>
        <v>0</v>
      </c>
      <c r="AA44" s="136">
        <f t="shared" si="45"/>
        <v>0</v>
      </c>
      <c r="AB44" s="397">
        <f t="shared" si="46"/>
        <v>0</v>
      </c>
      <c r="AC44" s="565" t="str">
        <f t="shared" si="16"/>
        <v/>
      </c>
      <c r="AD44" s="566"/>
      <c r="AE44" s="121" t="str">
        <f t="shared" si="17"/>
        <v/>
      </c>
      <c r="AF44" s="567"/>
      <c r="AG44" s="560" t="str">
        <f t="shared" si="47"/>
        <v/>
      </c>
      <c r="AH44" s="568" t="str">
        <f t="shared" si="12"/>
        <v/>
      </c>
    </row>
    <row r="45" spans="1:34" x14ac:dyDescent="0.35">
      <c r="A45" s="1070"/>
      <c r="B45" s="562">
        <v>37</v>
      </c>
      <c r="C45" s="95"/>
      <c r="D45" s="23"/>
      <c r="E45" s="98"/>
      <c r="F45" s="98"/>
      <c r="G45" s="98"/>
      <c r="H45" s="98"/>
      <c r="I45" s="97"/>
      <c r="J45" s="6"/>
      <c r="K45" s="7"/>
      <c r="L45" s="563">
        <f t="shared" si="34"/>
        <v>0</v>
      </c>
      <c r="M45" s="2"/>
      <c r="N45" s="104"/>
      <c r="O45" s="121" t="str">
        <f t="shared" si="35"/>
        <v/>
      </c>
      <c r="P45" s="66"/>
      <c r="Q45" s="555">
        <f t="shared" si="36"/>
        <v>0</v>
      </c>
      <c r="R45" s="397">
        <f t="shared" si="37"/>
        <v>0</v>
      </c>
      <c r="S45" s="387">
        <f t="shared" si="38"/>
        <v>0</v>
      </c>
      <c r="T45" s="387">
        <f t="shared" si="39"/>
        <v>0</v>
      </c>
      <c r="U45" s="387">
        <f t="shared" si="40"/>
        <v>0</v>
      </c>
      <c r="V45" s="397">
        <f t="shared" si="41"/>
        <v>0</v>
      </c>
      <c r="W45" s="397">
        <f t="shared" si="42"/>
        <v>0</v>
      </c>
      <c r="X45" s="564">
        <f t="shared" si="43"/>
        <v>0</v>
      </c>
      <c r="Y45" s="564">
        <f t="shared" si="44"/>
        <v>0</v>
      </c>
      <c r="Z45" s="556">
        <f t="shared" si="15"/>
        <v>0</v>
      </c>
      <c r="AA45" s="136">
        <f t="shared" si="45"/>
        <v>0</v>
      </c>
      <c r="AB45" s="397">
        <f t="shared" si="46"/>
        <v>0</v>
      </c>
      <c r="AC45" s="565" t="str">
        <f t="shared" si="16"/>
        <v/>
      </c>
      <c r="AD45" s="566"/>
      <c r="AE45" s="121" t="str">
        <f t="shared" si="17"/>
        <v/>
      </c>
      <c r="AF45" s="567"/>
      <c r="AG45" s="560" t="str">
        <f t="shared" si="47"/>
        <v/>
      </c>
      <c r="AH45" s="568" t="str">
        <f t="shared" si="12"/>
        <v/>
      </c>
    </row>
    <row r="46" spans="1:34" x14ac:dyDescent="0.35">
      <c r="A46" s="1070"/>
      <c r="B46" s="562">
        <v>38</v>
      </c>
      <c r="C46" s="95"/>
      <c r="D46" s="23"/>
      <c r="E46" s="98"/>
      <c r="F46" s="98"/>
      <c r="G46" s="98"/>
      <c r="H46" s="98"/>
      <c r="I46" s="97"/>
      <c r="J46" s="6"/>
      <c r="K46" s="7"/>
      <c r="L46" s="563">
        <f t="shared" si="34"/>
        <v>0</v>
      </c>
      <c r="M46" s="2"/>
      <c r="N46" s="104"/>
      <c r="O46" s="121" t="str">
        <f t="shared" si="35"/>
        <v/>
      </c>
      <c r="P46" s="66"/>
      <c r="Q46" s="555">
        <f t="shared" si="36"/>
        <v>0</v>
      </c>
      <c r="R46" s="397">
        <f t="shared" si="37"/>
        <v>0</v>
      </c>
      <c r="S46" s="387">
        <f t="shared" si="38"/>
        <v>0</v>
      </c>
      <c r="T46" s="387">
        <f t="shared" si="39"/>
        <v>0</v>
      </c>
      <c r="U46" s="387">
        <f t="shared" si="40"/>
        <v>0</v>
      </c>
      <c r="V46" s="397">
        <f t="shared" si="41"/>
        <v>0</v>
      </c>
      <c r="W46" s="397">
        <f t="shared" si="42"/>
        <v>0</v>
      </c>
      <c r="X46" s="564">
        <f t="shared" si="43"/>
        <v>0</v>
      </c>
      <c r="Y46" s="564">
        <f t="shared" si="44"/>
        <v>0</v>
      </c>
      <c r="Z46" s="556">
        <f t="shared" si="15"/>
        <v>0</v>
      </c>
      <c r="AA46" s="136">
        <f t="shared" si="45"/>
        <v>0</v>
      </c>
      <c r="AB46" s="397">
        <f t="shared" si="46"/>
        <v>0</v>
      </c>
      <c r="AC46" s="565" t="str">
        <f t="shared" si="16"/>
        <v/>
      </c>
      <c r="AD46" s="566"/>
      <c r="AE46" s="121" t="str">
        <f t="shared" si="17"/>
        <v/>
      </c>
      <c r="AF46" s="567"/>
      <c r="AG46" s="560" t="str">
        <f t="shared" si="47"/>
        <v/>
      </c>
      <c r="AH46" s="568" t="str">
        <f t="shared" si="12"/>
        <v/>
      </c>
    </row>
    <row r="47" spans="1:34" x14ac:dyDescent="0.35">
      <c r="A47" s="1070"/>
      <c r="B47" s="562">
        <v>39</v>
      </c>
      <c r="C47" s="95"/>
      <c r="D47" s="23"/>
      <c r="E47" s="98"/>
      <c r="F47" s="98"/>
      <c r="G47" s="98"/>
      <c r="H47" s="98"/>
      <c r="I47" s="97"/>
      <c r="J47" s="6"/>
      <c r="K47" s="7"/>
      <c r="L47" s="563">
        <f t="shared" si="34"/>
        <v>0</v>
      </c>
      <c r="M47" s="2"/>
      <c r="N47" s="104"/>
      <c r="O47" s="121" t="str">
        <f t="shared" si="35"/>
        <v/>
      </c>
      <c r="P47" s="66"/>
      <c r="Q47" s="555">
        <f t="shared" si="36"/>
        <v>0</v>
      </c>
      <c r="R47" s="397">
        <f t="shared" si="37"/>
        <v>0</v>
      </c>
      <c r="S47" s="387">
        <f t="shared" si="38"/>
        <v>0</v>
      </c>
      <c r="T47" s="387">
        <f t="shared" si="39"/>
        <v>0</v>
      </c>
      <c r="U47" s="387">
        <f t="shared" si="40"/>
        <v>0</v>
      </c>
      <c r="V47" s="397">
        <f t="shared" si="41"/>
        <v>0</v>
      </c>
      <c r="W47" s="397">
        <f t="shared" si="42"/>
        <v>0</v>
      </c>
      <c r="X47" s="564">
        <f t="shared" si="43"/>
        <v>0</v>
      </c>
      <c r="Y47" s="564">
        <f t="shared" si="44"/>
        <v>0</v>
      </c>
      <c r="Z47" s="556">
        <f t="shared" si="15"/>
        <v>0</v>
      </c>
      <c r="AA47" s="136">
        <f t="shared" si="45"/>
        <v>0</v>
      </c>
      <c r="AB47" s="397">
        <f t="shared" si="46"/>
        <v>0</v>
      </c>
      <c r="AC47" s="565" t="str">
        <f t="shared" si="16"/>
        <v/>
      </c>
      <c r="AD47" s="566"/>
      <c r="AE47" s="121" t="str">
        <f t="shared" si="17"/>
        <v/>
      </c>
      <c r="AF47" s="567"/>
      <c r="AG47" s="560" t="str">
        <f t="shared" si="47"/>
        <v/>
      </c>
      <c r="AH47" s="568" t="str">
        <f t="shared" si="12"/>
        <v/>
      </c>
    </row>
    <row r="48" spans="1:34" x14ac:dyDescent="0.35">
      <c r="A48" s="1070"/>
      <c r="B48" s="562">
        <v>40</v>
      </c>
      <c r="C48" s="95"/>
      <c r="D48" s="23"/>
      <c r="E48" s="98"/>
      <c r="F48" s="98"/>
      <c r="G48" s="98"/>
      <c r="H48" s="98"/>
      <c r="I48" s="97"/>
      <c r="J48" s="6"/>
      <c r="K48" s="7"/>
      <c r="L48" s="563">
        <f t="shared" si="32"/>
        <v>0</v>
      </c>
      <c r="M48" s="2"/>
      <c r="N48" s="104"/>
      <c r="O48" s="121" t="str">
        <f t="shared" si="33"/>
        <v/>
      </c>
      <c r="P48" s="66"/>
      <c r="Q48" s="555">
        <f t="shared" si="0"/>
        <v>0</v>
      </c>
      <c r="R48" s="397">
        <f t="shared" si="1"/>
        <v>0</v>
      </c>
      <c r="S48" s="387">
        <f t="shared" si="2"/>
        <v>0</v>
      </c>
      <c r="T48" s="387">
        <f t="shared" si="3"/>
        <v>0</v>
      </c>
      <c r="U48" s="387">
        <f t="shared" si="4"/>
        <v>0</v>
      </c>
      <c r="V48" s="397">
        <f t="shared" si="5"/>
        <v>0</v>
      </c>
      <c r="W48" s="397">
        <f t="shared" si="6"/>
        <v>0</v>
      </c>
      <c r="X48" s="564">
        <f t="shared" si="7"/>
        <v>0</v>
      </c>
      <c r="Y48" s="564">
        <f t="shared" si="8"/>
        <v>0</v>
      </c>
      <c r="Z48" s="556">
        <f t="shared" si="15"/>
        <v>0</v>
      </c>
      <c r="AA48" s="136">
        <f t="shared" si="9"/>
        <v>0</v>
      </c>
      <c r="AB48" s="397">
        <f t="shared" si="10"/>
        <v>0</v>
      </c>
      <c r="AC48" s="565" t="str">
        <f t="shared" si="16"/>
        <v/>
      </c>
      <c r="AD48" s="566"/>
      <c r="AE48" s="121" t="str">
        <f t="shared" si="17"/>
        <v/>
      </c>
      <c r="AF48" s="567"/>
      <c r="AG48" s="560" t="str">
        <f t="shared" si="13"/>
        <v/>
      </c>
      <c r="AH48" s="568" t="str">
        <f t="shared" si="12"/>
        <v/>
      </c>
    </row>
    <row r="49" spans="1:34" x14ac:dyDescent="0.35">
      <c r="A49" s="1070"/>
      <c r="B49" s="562">
        <v>41</v>
      </c>
      <c r="C49" s="95"/>
      <c r="D49" s="23"/>
      <c r="E49" s="98"/>
      <c r="F49" s="98"/>
      <c r="G49" s="98"/>
      <c r="H49" s="98"/>
      <c r="I49" s="97"/>
      <c r="J49" s="6"/>
      <c r="K49" s="7"/>
      <c r="L49" s="563">
        <f t="shared" si="32"/>
        <v>0</v>
      </c>
      <c r="M49" s="2"/>
      <c r="N49" s="104"/>
      <c r="O49" s="121" t="str">
        <f t="shared" si="33"/>
        <v/>
      </c>
      <c r="P49" s="66"/>
      <c r="Q49" s="555">
        <f t="shared" si="0"/>
        <v>0</v>
      </c>
      <c r="R49" s="397">
        <f t="shared" si="1"/>
        <v>0</v>
      </c>
      <c r="S49" s="387">
        <f t="shared" si="2"/>
        <v>0</v>
      </c>
      <c r="T49" s="387">
        <f t="shared" si="3"/>
        <v>0</v>
      </c>
      <c r="U49" s="387">
        <f t="shared" si="4"/>
        <v>0</v>
      </c>
      <c r="V49" s="397">
        <f t="shared" si="5"/>
        <v>0</v>
      </c>
      <c r="W49" s="397">
        <f t="shared" si="6"/>
        <v>0</v>
      </c>
      <c r="X49" s="564">
        <f t="shared" si="7"/>
        <v>0</v>
      </c>
      <c r="Y49" s="564">
        <f t="shared" si="8"/>
        <v>0</v>
      </c>
      <c r="Z49" s="556">
        <f t="shared" si="15"/>
        <v>0</v>
      </c>
      <c r="AA49" s="136">
        <f t="shared" si="9"/>
        <v>0</v>
      </c>
      <c r="AB49" s="397">
        <f t="shared" si="10"/>
        <v>0</v>
      </c>
      <c r="AC49" s="565" t="str">
        <f t="shared" si="16"/>
        <v/>
      </c>
      <c r="AD49" s="566"/>
      <c r="AE49" s="121" t="str">
        <f t="shared" si="17"/>
        <v/>
      </c>
      <c r="AF49" s="567"/>
      <c r="AG49" s="560" t="str">
        <f t="shared" si="13"/>
        <v/>
      </c>
      <c r="AH49" s="568" t="str">
        <f t="shared" si="12"/>
        <v/>
      </c>
    </row>
    <row r="50" spans="1:34" x14ac:dyDescent="0.35">
      <c r="A50" s="1070"/>
      <c r="B50" s="562">
        <v>42</v>
      </c>
      <c r="C50" s="95"/>
      <c r="D50" s="23"/>
      <c r="E50" s="98"/>
      <c r="F50" s="98"/>
      <c r="G50" s="98"/>
      <c r="H50" s="98"/>
      <c r="I50" s="97"/>
      <c r="J50" s="6"/>
      <c r="K50" s="7"/>
      <c r="L50" s="563">
        <f t="shared" si="32"/>
        <v>0</v>
      </c>
      <c r="M50" s="2"/>
      <c r="N50" s="104"/>
      <c r="O50" s="121" t="str">
        <f t="shared" si="33"/>
        <v/>
      </c>
      <c r="P50" s="66"/>
      <c r="Q50" s="555">
        <f t="shared" si="0"/>
        <v>0</v>
      </c>
      <c r="R50" s="397">
        <f t="shared" si="1"/>
        <v>0</v>
      </c>
      <c r="S50" s="387">
        <f t="shared" si="2"/>
        <v>0</v>
      </c>
      <c r="T50" s="387">
        <f t="shared" si="3"/>
        <v>0</v>
      </c>
      <c r="U50" s="387">
        <f t="shared" si="4"/>
        <v>0</v>
      </c>
      <c r="V50" s="397">
        <f t="shared" si="5"/>
        <v>0</v>
      </c>
      <c r="W50" s="397">
        <f t="shared" si="6"/>
        <v>0</v>
      </c>
      <c r="X50" s="564">
        <f t="shared" si="7"/>
        <v>0</v>
      </c>
      <c r="Y50" s="564">
        <f t="shared" si="8"/>
        <v>0</v>
      </c>
      <c r="Z50" s="556">
        <f t="shared" si="15"/>
        <v>0</v>
      </c>
      <c r="AA50" s="136">
        <f t="shared" si="9"/>
        <v>0</v>
      </c>
      <c r="AB50" s="397">
        <f t="shared" si="10"/>
        <v>0</v>
      </c>
      <c r="AC50" s="565" t="str">
        <f t="shared" si="16"/>
        <v/>
      </c>
      <c r="AD50" s="566"/>
      <c r="AE50" s="121" t="str">
        <f t="shared" si="17"/>
        <v/>
      </c>
      <c r="AF50" s="567"/>
      <c r="AG50" s="560" t="str">
        <f t="shared" si="13"/>
        <v/>
      </c>
      <c r="AH50" s="568" t="str">
        <f t="shared" si="12"/>
        <v/>
      </c>
    </row>
    <row r="51" spans="1:34" x14ac:dyDescent="0.35">
      <c r="A51" s="1070"/>
      <c r="B51" s="562">
        <v>43</v>
      </c>
      <c r="C51" s="95"/>
      <c r="D51" s="23"/>
      <c r="E51" s="98"/>
      <c r="F51" s="98"/>
      <c r="G51" s="98"/>
      <c r="H51" s="98"/>
      <c r="I51" s="97"/>
      <c r="J51" s="6"/>
      <c r="K51" s="7"/>
      <c r="L51" s="563">
        <f t="shared" si="32"/>
        <v>0</v>
      </c>
      <c r="M51" s="2"/>
      <c r="N51" s="104"/>
      <c r="O51" s="121" t="str">
        <f t="shared" si="33"/>
        <v/>
      </c>
      <c r="P51" s="66"/>
      <c r="Q51" s="555">
        <f t="shared" si="0"/>
        <v>0</v>
      </c>
      <c r="R51" s="397">
        <f t="shared" si="1"/>
        <v>0</v>
      </c>
      <c r="S51" s="387">
        <f t="shared" si="2"/>
        <v>0</v>
      </c>
      <c r="T51" s="387">
        <f t="shared" si="3"/>
        <v>0</v>
      </c>
      <c r="U51" s="387">
        <f t="shared" si="4"/>
        <v>0</v>
      </c>
      <c r="V51" s="397">
        <f t="shared" si="5"/>
        <v>0</v>
      </c>
      <c r="W51" s="397">
        <f t="shared" si="6"/>
        <v>0</v>
      </c>
      <c r="X51" s="564">
        <f t="shared" si="7"/>
        <v>0</v>
      </c>
      <c r="Y51" s="564">
        <f t="shared" si="8"/>
        <v>0</v>
      </c>
      <c r="Z51" s="556">
        <f t="shared" si="15"/>
        <v>0</v>
      </c>
      <c r="AA51" s="136">
        <f t="shared" si="9"/>
        <v>0</v>
      </c>
      <c r="AB51" s="397">
        <f t="shared" si="10"/>
        <v>0</v>
      </c>
      <c r="AC51" s="565" t="str">
        <f t="shared" si="16"/>
        <v/>
      </c>
      <c r="AD51" s="566"/>
      <c r="AE51" s="121" t="str">
        <f t="shared" si="17"/>
        <v/>
      </c>
      <c r="AF51" s="567"/>
      <c r="AG51" s="560" t="str">
        <f t="shared" si="13"/>
        <v/>
      </c>
      <c r="AH51" s="568" t="str">
        <f t="shared" si="12"/>
        <v/>
      </c>
    </row>
    <row r="52" spans="1:34" x14ac:dyDescent="0.35">
      <c r="A52" s="1070"/>
      <c r="B52" s="562">
        <v>44</v>
      </c>
      <c r="C52" s="95"/>
      <c r="D52" s="23"/>
      <c r="E52" s="98"/>
      <c r="F52" s="98"/>
      <c r="G52" s="98"/>
      <c r="H52" s="98"/>
      <c r="I52" s="97"/>
      <c r="J52" s="6"/>
      <c r="K52" s="7"/>
      <c r="L52" s="563">
        <f t="shared" si="32"/>
        <v>0</v>
      </c>
      <c r="M52" s="2"/>
      <c r="N52" s="104"/>
      <c r="O52" s="121" t="str">
        <f t="shared" si="33"/>
        <v/>
      </c>
      <c r="P52" s="66"/>
      <c r="Q52" s="555">
        <f t="shared" si="0"/>
        <v>0</v>
      </c>
      <c r="R52" s="397">
        <f t="shared" si="1"/>
        <v>0</v>
      </c>
      <c r="S52" s="387">
        <f t="shared" si="2"/>
        <v>0</v>
      </c>
      <c r="T52" s="387">
        <f t="shared" si="3"/>
        <v>0</v>
      </c>
      <c r="U52" s="387">
        <f t="shared" si="4"/>
        <v>0</v>
      </c>
      <c r="V52" s="397">
        <f t="shared" si="5"/>
        <v>0</v>
      </c>
      <c r="W52" s="397">
        <f t="shared" si="6"/>
        <v>0</v>
      </c>
      <c r="X52" s="564">
        <f t="shared" si="7"/>
        <v>0</v>
      </c>
      <c r="Y52" s="564">
        <f t="shared" si="8"/>
        <v>0</v>
      </c>
      <c r="Z52" s="556">
        <f t="shared" si="15"/>
        <v>0</v>
      </c>
      <c r="AA52" s="136">
        <f t="shared" si="9"/>
        <v>0</v>
      </c>
      <c r="AB52" s="397">
        <f t="shared" si="10"/>
        <v>0</v>
      </c>
      <c r="AC52" s="565" t="str">
        <f t="shared" si="16"/>
        <v/>
      </c>
      <c r="AD52" s="566"/>
      <c r="AE52" s="121" t="str">
        <f t="shared" si="17"/>
        <v/>
      </c>
      <c r="AF52" s="567"/>
      <c r="AG52" s="560" t="str">
        <f t="shared" si="13"/>
        <v/>
      </c>
      <c r="AH52" s="568" t="str">
        <f t="shared" si="12"/>
        <v/>
      </c>
    </row>
    <row r="53" spans="1:34" x14ac:dyDescent="0.35">
      <c r="A53" s="1070"/>
      <c r="B53" s="562">
        <v>45</v>
      </c>
      <c r="C53" s="95"/>
      <c r="D53" s="23"/>
      <c r="E53" s="98"/>
      <c r="F53" s="98"/>
      <c r="G53" s="98"/>
      <c r="H53" s="98"/>
      <c r="I53" s="97"/>
      <c r="J53" s="6"/>
      <c r="K53" s="7"/>
      <c r="L53" s="563">
        <f t="shared" si="11"/>
        <v>0</v>
      </c>
      <c r="M53" s="2"/>
      <c r="N53" s="104"/>
      <c r="O53" s="121" t="str">
        <f t="shared" si="14"/>
        <v/>
      </c>
      <c r="P53" s="66"/>
      <c r="Q53" s="555">
        <f t="shared" si="0"/>
        <v>0</v>
      </c>
      <c r="R53" s="397">
        <f t="shared" si="1"/>
        <v>0</v>
      </c>
      <c r="S53" s="387">
        <f t="shared" si="2"/>
        <v>0</v>
      </c>
      <c r="T53" s="387">
        <f t="shared" si="3"/>
        <v>0</v>
      </c>
      <c r="U53" s="387">
        <f t="shared" si="4"/>
        <v>0</v>
      </c>
      <c r="V53" s="397">
        <f t="shared" si="5"/>
        <v>0</v>
      </c>
      <c r="W53" s="397">
        <f t="shared" si="6"/>
        <v>0</v>
      </c>
      <c r="X53" s="564">
        <f t="shared" si="7"/>
        <v>0</v>
      </c>
      <c r="Y53" s="564">
        <f t="shared" si="8"/>
        <v>0</v>
      </c>
      <c r="Z53" s="556">
        <f t="shared" si="15"/>
        <v>0</v>
      </c>
      <c r="AA53" s="136">
        <f t="shared" si="9"/>
        <v>0</v>
      </c>
      <c r="AB53" s="397">
        <f t="shared" si="10"/>
        <v>0</v>
      </c>
      <c r="AC53" s="565" t="str">
        <f t="shared" si="16"/>
        <v/>
      </c>
      <c r="AD53" s="566"/>
      <c r="AE53" s="121" t="str">
        <f t="shared" si="17"/>
        <v/>
      </c>
      <c r="AF53" s="567"/>
      <c r="AG53" s="560" t="str">
        <f t="shared" si="13"/>
        <v/>
      </c>
      <c r="AH53" s="568" t="str">
        <f t="shared" si="12"/>
        <v/>
      </c>
    </row>
    <row r="54" spans="1:34" x14ac:dyDescent="0.35">
      <c r="A54" s="1070"/>
      <c r="B54" s="562">
        <v>46</v>
      </c>
      <c r="C54" s="95"/>
      <c r="D54" s="23"/>
      <c r="E54" s="98"/>
      <c r="F54" s="98"/>
      <c r="G54" s="98"/>
      <c r="H54" s="98"/>
      <c r="I54" s="97"/>
      <c r="J54" s="6"/>
      <c r="K54" s="7"/>
      <c r="L54" s="563">
        <f t="shared" si="11"/>
        <v>0</v>
      </c>
      <c r="M54" s="2"/>
      <c r="N54" s="104"/>
      <c r="O54" s="121" t="str">
        <f t="shared" si="14"/>
        <v/>
      </c>
      <c r="P54" s="66"/>
      <c r="Q54" s="555">
        <f t="shared" si="0"/>
        <v>0</v>
      </c>
      <c r="R54" s="397">
        <f t="shared" si="1"/>
        <v>0</v>
      </c>
      <c r="S54" s="387">
        <f t="shared" si="2"/>
        <v>0</v>
      </c>
      <c r="T54" s="387">
        <f t="shared" si="3"/>
        <v>0</v>
      </c>
      <c r="U54" s="387">
        <f t="shared" si="4"/>
        <v>0</v>
      </c>
      <c r="V54" s="397">
        <f t="shared" si="5"/>
        <v>0</v>
      </c>
      <c r="W54" s="397">
        <f t="shared" si="6"/>
        <v>0</v>
      </c>
      <c r="X54" s="564">
        <f t="shared" si="7"/>
        <v>0</v>
      </c>
      <c r="Y54" s="564">
        <f t="shared" si="8"/>
        <v>0</v>
      </c>
      <c r="Z54" s="556">
        <f t="shared" si="15"/>
        <v>0</v>
      </c>
      <c r="AA54" s="136">
        <f t="shared" si="9"/>
        <v>0</v>
      </c>
      <c r="AB54" s="397">
        <f t="shared" si="10"/>
        <v>0</v>
      </c>
      <c r="AC54" s="565" t="str">
        <f t="shared" si="16"/>
        <v/>
      </c>
      <c r="AD54" s="566"/>
      <c r="AE54" s="121" t="str">
        <f t="shared" si="17"/>
        <v/>
      </c>
      <c r="AF54" s="567"/>
      <c r="AG54" s="560" t="str">
        <f t="shared" si="13"/>
        <v/>
      </c>
      <c r="AH54" s="568" t="str">
        <f t="shared" si="12"/>
        <v/>
      </c>
    </row>
    <row r="55" spans="1:34" x14ac:dyDescent="0.35">
      <c r="A55" s="1070"/>
      <c r="B55" s="562">
        <v>47</v>
      </c>
      <c r="C55" s="95"/>
      <c r="D55" s="23"/>
      <c r="E55" s="98"/>
      <c r="F55" s="98"/>
      <c r="G55" s="98"/>
      <c r="H55" s="98"/>
      <c r="I55" s="97"/>
      <c r="J55" s="6"/>
      <c r="K55" s="7"/>
      <c r="L55" s="563">
        <f t="shared" si="11"/>
        <v>0</v>
      </c>
      <c r="M55" s="2"/>
      <c r="N55" s="104"/>
      <c r="O55" s="121" t="str">
        <f t="shared" si="14"/>
        <v/>
      </c>
      <c r="P55" s="66"/>
      <c r="Q55" s="555">
        <f t="shared" si="0"/>
        <v>0</v>
      </c>
      <c r="R55" s="397">
        <f t="shared" si="1"/>
        <v>0</v>
      </c>
      <c r="S55" s="387">
        <f t="shared" si="2"/>
        <v>0</v>
      </c>
      <c r="T55" s="387">
        <f t="shared" si="3"/>
        <v>0</v>
      </c>
      <c r="U55" s="387">
        <f t="shared" si="4"/>
        <v>0</v>
      </c>
      <c r="V55" s="397">
        <f t="shared" si="5"/>
        <v>0</v>
      </c>
      <c r="W55" s="397">
        <f t="shared" si="6"/>
        <v>0</v>
      </c>
      <c r="X55" s="564">
        <f t="shared" si="7"/>
        <v>0</v>
      </c>
      <c r="Y55" s="564">
        <f t="shared" si="8"/>
        <v>0</v>
      </c>
      <c r="Z55" s="556">
        <f t="shared" si="15"/>
        <v>0</v>
      </c>
      <c r="AA55" s="136">
        <f t="shared" si="9"/>
        <v>0</v>
      </c>
      <c r="AB55" s="397">
        <f t="shared" si="10"/>
        <v>0</v>
      </c>
      <c r="AC55" s="565" t="str">
        <f t="shared" si="16"/>
        <v/>
      </c>
      <c r="AD55" s="566"/>
      <c r="AE55" s="121" t="str">
        <f t="shared" si="17"/>
        <v/>
      </c>
      <c r="AF55" s="567"/>
      <c r="AG55" s="560" t="str">
        <f t="shared" si="13"/>
        <v/>
      </c>
      <c r="AH55" s="568" t="str">
        <f t="shared" si="12"/>
        <v/>
      </c>
    </row>
    <row r="56" spans="1:34" x14ac:dyDescent="0.35">
      <c r="A56" s="1070"/>
      <c r="B56" s="562">
        <v>48</v>
      </c>
      <c r="C56" s="95"/>
      <c r="D56" s="23"/>
      <c r="E56" s="98"/>
      <c r="F56" s="98"/>
      <c r="G56" s="98"/>
      <c r="H56" s="98"/>
      <c r="I56" s="97"/>
      <c r="J56" s="6"/>
      <c r="K56" s="7"/>
      <c r="L56" s="563">
        <f t="shared" si="11"/>
        <v>0</v>
      </c>
      <c r="M56" s="2"/>
      <c r="N56" s="104"/>
      <c r="O56" s="121" t="str">
        <f t="shared" si="14"/>
        <v/>
      </c>
      <c r="P56" s="66"/>
      <c r="Q56" s="555">
        <f t="shared" si="0"/>
        <v>0</v>
      </c>
      <c r="R56" s="397">
        <f t="shared" si="1"/>
        <v>0</v>
      </c>
      <c r="S56" s="387">
        <f t="shared" si="2"/>
        <v>0</v>
      </c>
      <c r="T56" s="387">
        <f t="shared" si="3"/>
        <v>0</v>
      </c>
      <c r="U56" s="387">
        <f t="shared" si="4"/>
        <v>0</v>
      </c>
      <c r="V56" s="397">
        <f t="shared" si="5"/>
        <v>0</v>
      </c>
      <c r="W56" s="397">
        <f t="shared" si="6"/>
        <v>0</v>
      </c>
      <c r="X56" s="564">
        <f t="shared" si="7"/>
        <v>0</v>
      </c>
      <c r="Y56" s="564">
        <f t="shared" si="8"/>
        <v>0</v>
      </c>
      <c r="Z56" s="556">
        <f t="shared" si="15"/>
        <v>0</v>
      </c>
      <c r="AA56" s="136">
        <f t="shared" si="9"/>
        <v>0</v>
      </c>
      <c r="AB56" s="397">
        <f t="shared" si="10"/>
        <v>0</v>
      </c>
      <c r="AC56" s="565" t="str">
        <f t="shared" si="16"/>
        <v/>
      </c>
      <c r="AD56" s="566"/>
      <c r="AE56" s="121" t="str">
        <f t="shared" si="17"/>
        <v/>
      </c>
      <c r="AF56" s="567"/>
      <c r="AG56" s="560" t="str">
        <f t="shared" si="13"/>
        <v/>
      </c>
      <c r="AH56" s="568" t="str">
        <f t="shared" si="12"/>
        <v/>
      </c>
    </row>
    <row r="57" spans="1:34" x14ac:dyDescent="0.35">
      <c r="A57" s="1070"/>
      <c r="B57" s="562">
        <v>49</v>
      </c>
      <c r="C57" s="95"/>
      <c r="D57" s="23"/>
      <c r="E57" s="98"/>
      <c r="F57" s="98"/>
      <c r="G57" s="98"/>
      <c r="H57" s="98"/>
      <c r="I57" s="97"/>
      <c r="J57" s="6"/>
      <c r="K57" s="7"/>
      <c r="L57" s="563">
        <f t="shared" si="11"/>
        <v>0</v>
      </c>
      <c r="M57" s="2"/>
      <c r="N57" s="104"/>
      <c r="O57" s="121" t="str">
        <f t="shared" si="14"/>
        <v/>
      </c>
      <c r="P57" s="66"/>
      <c r="Q57" s="555">
        <f t="shared" si="0"/>
        <v>0</v>
      </c>
      <c r="R57" s="397">
        <f t="shared" si="1"/>
        <v>0</v>
      </c>
      <c r="S57" s="387">
        <f t="shared" si="2"/>
        <v>0</v>
      </c>
      <c r="T57" s="387">
        <f t="shared" si="3"/>
        <v>0</v>
      </c>
      <c r="U57" s="387">
        <f t="shared" si="4"/>
        <v>0</v>
      </c>
      <c r="V57" s="397">
        <f t="shared" si="5"/>
        <v>0</v>
      </c>
      <c r="W57" s="397">
        <f t="shared" si="6"/>
        <v>0</v>
      </c>
      <c r="X57" s="564">
        <f t="shared" si="7"/>
        <v>0</v>
      </c>
      <c r="Y57" s="564">
        <f t="shared" si="8"/>
        <v>0</v>
      </c>
      <c r="Z57" s="556">
        <f t="shared" si="15"/>
        <v>0</v>
      </c>
      <c r="AA57" s="136">
        <f t="shared" si="9"/>
        <v>0</v>
      </c>
      <c r="AB57" s="397">
        <f t="shared" si="10"/>
        <v>0</v>
      </c>
      <c r="AC57" s="565" t="str">
        <f t="shared" si="16"/>
        <v/>
      </c>
      <c r="AD57" s="566"/>
      <c r="AE57" s="121" t="str">
        <f t="shared" si="17"/>
        <v/>
      </c>
      <c r="AF57" s="567"/>
      <c r="AG57" s="560" t="str">
        <f t="shared" si="13"/>
        <v/>
      </c>
      <c r="AH57" s="568" t="str">
        <f t="shared" si="12"/>
        <v/>
      </c>
    </row>
    <row r="58" spans="1:34" x14ac:dyDescent="0.35">
      <c r="A58" s="1070"/>
      <c r="B58" s="562">
        <v>50</v>
      </c>
      <c r="C58" s="95"/>
      <c r="D58" s="23"/>
      <c r="E58" s="98"/>
      <c r="F58" s="98"/>
      <c r="G58" s="98"/>
      <c r="H58" s="98"/>
      <c r="I58" s="97"/>
      <c r="J58" s="6"/>
      <c r="K58" s="7"/>
      <c r="L58" s="563">
        <f t="shared" si="11"/>
        <v>0</v>
      </c>
      <c r="M58" s="2"/>
      <c r="N58" s="104"/>
      <c r="O58" s="121" t="str">
        <f t="shared" si="14"/>
        <v/>
      </c>
      <c r="P58" s="66"/>
      <c r="Q58" s="555">
        <f t="shared" si="0"/>
        <v>0</v>
      </c>
      <c r="R58" s="397">
        <f t="shared" si="1"/>
        <v>0</v>
      </c>
      <c r="S58" s="387">
        <f t="shared" si="2"/>
        <v>0</v>
      </c>
      <c r="T58" s="387">
        <f t="shared" si="3"/>
        <v>0</v>
      </c>
      <c r="U58" s="387">
        <f t="shared" si="4"/>
        <v>0</v>
      </c>
      <c r="V58" s="397">
        <f t="shared" si="5"/>
        <v>0</v>
      </c>
      <c r="W58" s="397">
        <f t="shared" si="6"/>
        <v>0</v>
      </c>
      <c r="X58" s="564">
        <f t="shared" si="7"/>
        <v>0</v>
      </c>
      <c r="Y58" s="564">
        <f t="shared" si="8"/>
        <v>0</v>
      </c>
      <c r="Z58" s="556">
        <f t="shared" si="15"/>
        <v>0</v>
      </c>
      <c r="AA58" s="136">
        <f t="shared" si="9"/>
        <v>0</v>
      </c>
      <c r="AB58" s="397">
        <f t="shared" si="10"/>
        <v>0</v>
      </c>
      <c r="AC58" s="565" t="str">
        <f t="shared" si="16"/>
        <v/>
      </c>
      <c r="AD58" s="566"/>
      <c r="AE58" s="121" t="str">
        <f t="shared" si="17"/>
        <v/>
      </c>
      <c r="AF58" s="567"/>
      <c r="AG58" s="560" t="str">
        <f t="shared" si="13"/>
        <v/>
      </c>
      <c r="AH58" s="568" t="str">
        <f t="shared" si="12"/>
        <v/>
      </c>
    </row>
    <row r="59" spans="1:34" x14ac:dyDescent="0.35">
      <c r="A59" s="1070"/>
      <c r="B59" s="562">
        <v>51</v>
      </c>
      <c r="C59" s="95"/>
      <c r="D59" s="23"/>
      <c r="E59" s="98"/>
      <c r="F59" s="98"/>
      <c r="G59" s="98"/>
      <c r="H59" s="98"/>
      <c r="I59" s="97"/>
      <c r="J59" s="6"/>
      <c r="K59" s="7"/>
      <c r="L59" s="563">
        <f t="shared" si="11"/>
        <v>0</v>
      </c>
      <c r="M59" s="2"/>
      <c r="N59" s="104"/>
      <c r="O59" s="121" t="str">
        <f t="shared" si="14"/>
        <v/>
      </c>
      <c r="P59" s="66"/>
      <c r="Q59" s="555">
        <f t="shared" ref="Q59:Q68" si="48">C59</f>
        <v>0</v>
      </c>
      <c r="R59" s="397">
        <f t="shared" ref="R59:R68" si="49">D59</f>
        <v>0</v>
      </c>
      <c r="S59" s="387">
        <f t="shared" ref="S59:S68" si="50">E59</f>
        <v>0</v>
      </c>
      <c r="T59" s="387">
        <f t="shared" ref="T59:T68" si="51">F59</f>
        <v>0</v>
      </c>
      <c r="U59" s="387">
        <f t="shared" ref="U59:U68" si="52">G59</f>
        <v>0</v>
      </c>
      <c r="V59" s="397">
        <f t="shared" ref="V59:W68" si="53">H59</f>
        <v>0</v>
      </c>
      <c r="W59" s="397">
        <f t="shared" si="53"/>
        <v>0</v>
      </c>
      <c r="X59" s="564">
        <f t="shared" ref="X59:X68" si="54">J59</f>
        <v>0</v>
      </c>
      <c r="Y59" s="564">
        <f t="shared" ref="Y59:Y68" si="55">K59</f>
        <v>0</v>
      </c>
      <c r="Z59" s="556">
        <f t="shared" si="15"/>
        <v>0</v>
      </c>
      <c r="AA59" s="136">
        <f t="shared" ref="AA59:AA68" si="56">M59</f>
        <v>0</v>
      </c>
      <c r="AB59" s="397">
        <f t="shared" ref="AB59:AB68" si="57">N59</f>
        <v>0</v>
      </c>
      <c r="AC59" s="565" t="str">
        <f t="shared" si="16"/>
        <v/>
      </c>
      <c r="AD59" s="566"/>
      <c r="AE59" s="121" t="str">
        <f t="shared" si="17"/>
        <v/>
      </c>
      <c r="AF59" s="567"/>
      <c r="AG59" s="560" t="str">
        <f t="shared" si="13"/>
        <v/>
      </c>
      <c r="AH59" s="568" t="str">
        <f t="shared" si="12"/>
        <v/>
      </c>
    </row>
    <row r="60" spans="1:34" x14ac:dyDescent="0.35">
      <c r="A60" s="1070"/>
      <c r="B60" s="562">
        <v>52</v>
      </c>
      <c r="C60" s="95"/>
      <c r="D60" s="23"/>
      <c r="E60" s="98"/>
      <c r="F60" s="98"/>
      <c r="G60" s="98"/>
      <c r="H60" s="98"/>
      <c r="I60" s="97"/>
      <c r="J60" s="6"/>
      <c r="K60" s="7"/>
      <c r="L60" s="563">
        <f t="shared" si="11"/>
        <v>0</v>
      </c>
      <c r="M60" s="2"/>
      <c r="N60" s="104"/>
      <c r="O60" s="121" t="str">
        <f t="shared" si="14"/>
        <v/>
      </c>
      <c r="P60" s="66"/>
      <c r="Q60" s="555">
        <f t="shared" si="48"/>
        <v>0</v>
      </c>
      <c r="R60" s="397">
        <f t="shared" si="49"/>
        <v>0</v>
      </c>
      <c r="S60" s="387">
        <f t="shared" si="50"/>
        <v>0</v>
      </c>
      <c r="T60" s="387">
        <f t="shared" si="51"/>
        <v>0</v>
      </c>
      <c r="U60" s="387">
        <f t="shared" si="52"/>
        <v>0</v>
      </c>
      <c r="V60" s="397">
        <f t="shared" si="53"/>
        <v>0</v>
      </c>
      <c r="W60" s="397">
        <f t="shared" si="53"/>
        <v>0</v>
      </c>
      <c r="X60" s="564">
        <f t="shared" si="54"/>
        <v>0</v>
      </c>
      <c r="Y60" s="564">
        <f t="shared" si="55"/>
        <v>0</v>
      </c>
      <c r="Z60" s="556">
        <f t="shared" si="15"/>
        <v>0</v>
      </c>
      <c r="AA60" s="136">
        <f t="shared" si="56"/>
        <v>0</v>
      </c>
      <c r="AB60" s="397">
        <f t="shared" si="57"/>
        <v>0</v>
      </c>
      <c r="AC60" s="565" t="str">
        <f t="shared" si="16"/>
        <v/>
      </c>
      <c r="AD60" s="566"/>
      <c r="AE60" s="121" t="str">
        <f t="shared" si="17"/>
        <v/>
      </c>
      <c r="AF60" s="567"/>
      <c r="AG60" s="560" t="str">
        <f t="shared" si="13"/>
        <v/>
      </c>
      <c r="AH60" s="568" t="str">
        <f t="shared" si="12"/>
        <v/>
      </c>
    </row>
    <row r="61" spans="1:34" x14ac:dyDescent="0.35">
      <c r="A61" s="1070"/>
      <c r="B61" s="562">
        <v>53</v>
      </c>
      <c r="C61" s="95"/>
      <c r="D61" s="23"/>
      <c r="E61" s="98"/>
      <c r="F61" s="98"/>
      <c r="G61" s="98"/>
      <c r="H61" s="98"/>
      <c r="I61" s="97"/>
      <c r="J61" s="6"/>
      <c r="K61" s="7"/>
      <c r="L61" s="563">
        <f t="shared" si="11"/>
        <v>0</v>
      </c>
      <c r="M61" s="2"/>
      <c r="N61" s="104"/>
      <c r="O61" s="121" t="str">
        <f t="shared" si="14"/>
        <v/>
      </c>
      <c r="P61" s="66"/>
      <c r="Q61" s="555">
        <f t="shared" si="48"/>
        <v>0</v>
      </c>
      <c r="R61" s="397">
        <f t="shared" si="49"/>
        <v>0</v>
      </c>
      <c r="S61" s="387">
        <f t="shared" si="50"/>
        <v>0</v>
      </c>
      <c r="T61" s="387">
        <f t="shared" si="51"/>
        <v>0</v>
      </c>
      <c r="U61" s="387">
        <f t="shared" si="52"/>
        <v>0</v>
      </c>
      <c r="V61" s="397">
        <f t="shared" si="53"/>
        <v>0</v>
      </c>
      <c r="W61" s="397">
        <f t="shared" si="53"/>
        <v>0</v>
      </c>
      <c r="X61" s="564">
        <f t="shared" si="54"/>
        <v>0</v>
      </c>
      <c r="Y61" s="564">
        <f t="shared" si="55"/>
        <v>0</v>
      </c>
      <c r="Z61" s="556">
        <f t="shared" si="15"/>
        <v>0</v>
      </c>
      <c r="AA61" s="136">
        <f t="shared" si="56"/>
        <v>0</v>
      </c>
      <c r="AB61" s="397">
        <f t="shared" si="57"/>
        <v>0</v>
      </c>
      <c r="AC61" s="565" t="str">
        <f t="shared" si="16"/>
        <v/>
      </c>
      <c r="AD61" s="566"/>
      <c r="AE61" s="121" t="str">
        <f t="shared" si="17"/>
        <v/>
      </c>
      <c r="AF61" s="567"/>
      <c r="AG61" s="560" t="str">
        <f t="shared" si="13"/>
        <v/>
      </c>
      <c r="AH61" s="568" t="str">
        <f t="shared" si="12"/>
        <v/>
      </c>
    </row>
    <row r="62" spans="1:34" x14ac:dyDescent="0.35">
      <c r="A62" s="1070"/>
      <c r="B62" s="562">
        <v>54</v>
      </c>
      <c r="C62" s="95"/>
      <c r="D62" s="23"/>
      <c r="E62" s="98"/>
      <c r="F62" s="98"/>
      <c r="G62" s="98"/>
      <c r="H62" s="98"/>
      <c r="I62" s="97"/>
      <c r="J62" s="6"/>
      <c r="K62" s="7"/>
      <c r="L62" s="563">
        <f t="shared" si="11"/>
        <v>0</v>
      </c>
      <c r="M62" s="2"/>
      <c r="N62" s="104"/>
      <c r="O62" s="121" t="str">
        <f t="shared" si="14"/>
        <v/>
      </c>
      <c r="P62" s="66"/>
      <c r="Q62" s="555">
        <f t="shared" si="48"/>
        <v>0</v>
      </c>
      <c r="R62" s="397">
        <f t="shared" si="49"/>
        <v>0</v>
      </c>
      <c r="S62" s="387">
        <f t="shared" si="50"/>
        <v>0</v>
      </c>
      <c r="T62" s="387">
        <f t="shared" si="51"/>
        <v>0</v>
      </c>
      <c r="U62" s="387">
        <f t="shared" si="52"/>
        <v>0</v>
      </c>
      <c r="V62" s="397">
        <f t="shared" si="53"/>
        <v>0</v>
      </c>
      <c r="W62" s="397">
        <f t="shared" si="53"/>
        <v>0</v>
      </c>
      <c r="X62" s="564">
        <f t="shared" si="54"/>
        <v>0</v>
      </c>
      <c r="Y62" s="564">
        <f t="shared" si="55"/>
        <v>0</v>
      </c>
      <c r="Z62" s="556">
        <f t="shared" si="15"/>
        <v>0</v>
      </c>
      <c r="AA62" s="136">
        <f t="shared" si="56"/>
        <v>0</v>
      </c>
      <c r="AB62" s="397">
        <f t="shared" si="57"/>
        <v>0</v>
      </c>
      <c r="AC62" s="565" t="str">
        <f t="shared" si="16"/>
        <v/>
      </c>
      <c r="AD62" s="566"/>
      <c r="AE62" s="121" t="str">
        <f t="shared" si="17"/>
        <v/>
      </c>
      <c r="AF62" s="567"/>
      <c r="AG62" s="560" t="str">
        <f t="shared" si="13"/>
        <v/>
      </c>
      <c r="AH62" s="568" t="str">
        <f t="shared" si="12"/>
        <v/>
      </c>
    </row>
    <row r="63" spans="1:34" x14ac:dyDescent="0.35">
      <c r="A63" s="1070"/>
      <c r="B63" s="562">
        <v>55</v>
      </c>
      <c r="C63" s="95"/>
      <c r="D63" s="23"/>
      <c r="E63" s="98"/>
      <c r="F63" s="98"/>
      <c r="G63" s="98"/>
      <c r="H63" s="98"/>
      <c r="I63" s="97"/>
      <c r="J63" s="6"/>
      <c r="K63" s="7"/>
      <c r="L63" s="563">
        <f t="shared" si="11"/>
        <v>0</v>
      </c>
      <c r="M63" s="2"/>
      <c r="N63" s="104"/>
      <c r="O63" s="121" t="str">
        <f>IF(L63=0,"",L63*M63)</f>
        <v/>
      </c>
      <c r="P63" s="66"/>
      <c r="Q63" s="555">
        <f t="shared" si="48"/>
        <v>0</v>
      </c>
      <c r="R63" s="397">
        <f t="shared" si="49"/>
        <v>0</v>
      </c>
      <c r="S63" s="387">
        <f t="shared" si="50"/>
        <v>0</v>
      </c>
      <c r="T63" s="387">
        <f t="shared" si="51"/>
        <v>0</v>
      </c>
      <c r="U63" s="387">
        <f t="shared" si="52"/>
        <v>0</v>
      </c>
      <c r="V63" s="397">
        <f t="shared" si="53"/>
        <v>0</v>
      </c>
      <c r="W63" s="397">
        <f t="shared" si="53"/>
        <v>0</v>
      </c>
      <c r="X63" s="564">
        <f t="shared" si="54"/>
        <v>0</v>
      </c>
      <c r="Y63" s="564">
        <f t="shared" si="55"/>
        <v>0</v>
      </c>
      <c r="Z63" s="556">
        <f t="shared" si="15"/>
        <v>0</v>
      </c>
      <c r="AA63" s="136">
        <f t="shared" si="56"/>
        <v>0</v>
      </c>
      <c r="AB63" s="397">
        <f t="shared" si="57"/>
        <v>0</v>
      </c>
      <c r="AC63" s="565" t="str">
        <f t="shared" si="16"/>
        <v/>
      </c>
      <c r="AD63" s="566"/>
      <c r="AE63" s="121" t="str">
        <f t="shared" si="17"/>
        <v/>
      </c>
      <c r="AF63" s="567"/>
      <c r="AG63" s="560" t="str">
        <f t="shared" si="13"/>
        <v/>
      </c>
      <c r="AH63" s="568" t="str">
        <f t="shared" si="12"/>
        <v/>
      </c>
    </row>
    <row r="64" spans="1:34" x14ac:dyDescent="0.35">
      <c r="A64" s="1070"/>
      <c r="B64" s="562">
        <v>56</v>
      </c>
      <c r="C64" s="95"/>
      <c r="D64" s="23"/>
      <c r="E64" s="98"/>
      <c r="F64" s="98"/>
      <c r="G64" s="98"/>
      <c r="H64" s="98"/>
      <c r="I64" s="97"/>
      <c r="J64" s="6"/>
      <c r="K64" s="7"/>
      <c r="L64" s="563">
        <f t="shared" si="11"/>
        <v>0</v>
      </c>
      <c r="M64" s="2"/>
      <c r="N64" s="104"/>
      <c r="O64" s="121" t="str">
        <f t="shared" si="14"/>
        <v/>
      </c>
      <c r="P64" s="66"/>
      <c r="Q64" s="555">
        <f t="shared" si="48"/>
        <v>0</v>
      </c>
      <c r="R64" s="397">
        <f t="shared" si="49"/>
        <v>0</v>
      </c>
      <c r="S64" s="387">
        <f t="shared" si="50"/>
        <v>0</v>
      </c>
      <c r="T64" s="387">
        <f t="shared" si="51"/>
        <v>0</v>
      </c>
      <c r="U64" s="387">
        <f t="shared" si="52"/>
        <v>0</v>
      </c>
      <c r="V64" s="397">
        <f t="shared" si="53"/>
        <v>0</v>
      </c>
      <c r="W64" s="397">
        <f t="shared" si="53"/>
        <v>0</v>
      </c>
      <c r="X64" s="564">
        <f t="shared" si="54"/>
        <v>0</v>
      </c>
      <c r="Y64" s="564">
        <f t="shared" si="55"/>
        <v>0</v>
      </c>
      <c r="Z64" s="556">
        <f t="shared" si="15"/>
        <v>0</v>
      </c>
      <c r="AA64" s="136">
        <f t="shared" si="56"/>
        <v>0</v>
      </c>
      <c r="AB64" s="397">
        <f t="shared" si="57"/>
        <v>0</v>
      </c>
      <c r="AC64" s="565" t="str">
        <f t="shared" si="16"/>
        <v/>
      </c>
      <c r="AD64" s="566"/>
      <c r="AE64" s="121" t="str">
        <f t="shared" si="17"/>
        <v/>
      </c>
      <c r="AF64" s="567"/>
      <c r="AG64" s="560" t="str">
        <f t="shared" si="13"/>
        <v/>
      </c>
      <c r="AH64" s="568" t="str">
        <f t="shared" si="12"/>
        <v/>
      </c>
    </row>
    <row r="65" spans="1:34" x14ac:dyDescent="0.35">
      <c r="A65" s="1070"/>
      <c r="B65" s="562">
        <v>57</v>
      </c>
      <c r="C65" s="95"/>
      <c r="D65" s="23"/>
      <c r="E65" s="98"/>
      <c r="F65" s="98"/>
      <c r="G65" s="98"/>
      <c r="H65" s="98"/>
      <c r="I65" s="97"/>
      <c r="J65" s="6"/>
      <c r="K65" s="7"/>
      <c r="L65" s="563">
        <f t="shared" si="11"/>
        <v>0</v>
      </c>
      <c r="M65" s="2"/>
      <c r="N65" s="104"/>
      <c r="O65" s="121" t="str">
        <f t="shared" si="14"/>
        <v/>
      </c>
      <c r="P65" s="66"/>
      <c r="Q65" s="555">
        <f t="shared" si="48"/>
        <v>0</v>
      </c>
      <c r="R65" s="397">
        <f t="shared" si="49"/>
        <v>0</v>
      </c>
      <c r="S65" s="387">
        <f t="shared" si="50"/>
        <v>0</v>
      </c>
      <c r="T65" s="387">
        <f t="shared" si="51"/>
        <v>0</v>
      </c>
      <c r="U65" s="387">
        <f t="shared" si="52"/>
        <v>0</v>
      </c>
      <c r="V65" s="397">
        <f t="shared" si="53"/>
        <v>0</v>
      </c>
      <c r="W65" s="397">
        <f t="shared" si="53"/>
        <v>0</v>
      </c>
      <c r="X65" s="564">
        <f t="shared" si="54"/>
        <v>0</v>
      </c>
      <c r="Y65" s="564">
        <f t="shared" si="55"/>
        <v>0</v>
      </c>
      <c r="Z65" s="556">
        <f t="shared" si="15"/>
        <v>0</v>
      </c>
      <c r="AA65" s="136">
        <f t="shared" si="56"/>
        <v>0</v>
      </c>
      <c r="AB65" s="397">
        <f t="shared" si="57"/>
        <v>0</v>
      </c>
      <c r="AC65" s="565" t="str">
        <f t="shared" si="16"/>
        <v/>
      </c>
      <c r="AD65" s="566"/>
      <c r="AE65" s="121" t="str">
        <f t="shared" si="17"/>
        <v/>
      </c>
      <c r="AF65" s="567"/>
      <c r="AG65" s="560" t="str">
        <f t="shared" si="13"/>
        <v/>
      </c>
      <c r="AH65" s="568" t="str">
        <f t="shared" si="12"/>
        <v/>
      </c>
    </row>
    <row r="66" spans="1:34" x14ac:dyDescent="0.35">
      <c r="A66" s="1070"/>
      <c r="B66" s="562">
        <v>58</v>
      </c>
      <c r="C66" s="95"/>
      <c r="D66" s="23"/>
      <c r="E66" s="98"/>
      <c r="F66" s="98"/>
      <c r="G66" s="98"/>
      <c r="H66" s="98"/>
      <c r="I66" s="97"/>
      <c r="J66" s="6"/>
      <c r="K66" s="7"/>
      <c r="L66" s="563">
        <f t="shared" si="11"/>
        <v>0</v>
      </c>
      <c r="M66" s="2"/>
      <c r="N66" s="104"/>
      <c r="O66" s="121" t="str">
        <f t="shared" si="14"/>
        <v/>
      </c>
      <c r="P66" s="66"/>
      <c r="Q66" s="555">
        <f t="shared" si="48"/>
        <v>0</v>
      </c>
      <c r="R66" s="397">
        <f t="shared" si="49"/>
        <v>0</v>
      </c>
      <c r="S66" s="387">
        <f t="shared" si="50"/>
        <v>0</v>
      </c>
      <c r="T66" s="387">
        <f t="shared" si="51"/>
        <v>0</v>
      </c>
      <c r="U66" s="387">
        <f t="shared" si="52"/>
        <v>0</v>
      </c>
      <c r="V66" s="397">
        <f t="shared" si="53"/>
        <v>0</v>
      </c>
      <c r="W66" s="397">
        <f t="shared" si="53"/>
        <v>0</v>
      </c>
      <c r="X66" s="564">
        <f t="shared" si="54"/>
        <v>0</v>
      </c>
      <c r="Y66" s="564">
        <f t="shared" si="55"/>
        <v>0</v>
      </c>
      <c r="Z66" s="556">
        <f t="shared" si="15"/>
        <v>0</v>
      </c>
      <c r="AA66" s="136">
        <f t="shared" si="56"/>
        <v>0</v>
      </c>
      <c r="AB66" s="397">
        <f t="shared" si="57"/>
        <v>0</v>
      </c>
      <c r="AC66" s="565" t="str">
        <f t="shared" si="16"/>
        <v/>
      </c>
      <c r="AD66" s="566"/>
      <c r="AE66" s="121" t="str">
        <f t="shared" si="17"/>
        <v/>
      </c>
      <c r="AF66" s="567"/>
      <c r="AG66" s="560" t="str">
        <f t="shared" si="13"/>
        <v/>
      </c>
      <c r="AH66" s="568" t="str">
        <f t="shared" si="12"/>
        <v/>
      </c>
    </row>
    <row r="67" spans="1:34" x14ac:dyDescent="0.35">
      <c r="A67" s="1070"/>
      <c r="B67" s="562">
        <v>59</v>
      </c>
      <c r="C67" s="95"/>
      <c r="D67" s="23"/>
      <c r="E67" s="98"/>
      <c r="F67" s="98"/>
      <c r="G67" s="98"/>
      <c r="H67" s="98"/>
      <c r="I67" s="97"/>
      <c r="J67" s="6"/>
      <c r="K67" s="7"/>
      <c r="L67" s="563">
        <f t="shared" si="11"/>
        <v>0</v>
      </c>
      <c r="M67" s="2"/>
      <c r="N67" s="104"/>
      <c r="O67" s="121" t="str">
        <f t="shared" si="14"/>
        <v/>
      </c>
      <c r="P67" s="66"/>
      <c r="Q67" s="555">
        <f t="shared" si="48"/>
        <v>0</v>
      </c>
      <c r="R67" s="397">
        <f t="shared" si="49"/>
        <v>0</v>
      </c>
      <c r="S67" s="387">
        <f t="shared" si="50"/>
        <v>0</v>
      </c>
      <c r="T67" s="387">
        <f t="shared" si="51"/>
        <v>0</v>
      </c>
      <c r="U67" s="387">
        <f t="shared" si="52"/>
        <v>0</v>
      </c>
      <c r="V67" s="397">
        <f t="shared" si="53"/>
        <v>0</v>
      </c>
      <c r="W67" s="397">
        <f t="shared" si="53"/>
        <v>0</v>
      </c>
      <c r="X67" s="564">
        <f t="shared" si="54"/>
        <v>0</v>
      </c>
      <c r="Y67" s="564">
        <f t="shared" si="55"/>
        <v>0</v>
      </c>
      <c r="Z67" s="556">
        <f t="shared" si="15"/>
        <v>0</v>
      </c>
      <c r="AA67" s="136">
        <f t="shared" si="56"/>
        <v>0</v>
      </c>
      <c r="AB67" s="397">
        <f t="shared" si="57"/>
        <v>0</v>
      </c>
      <c r="AC67" s="565" t="str">
        <f t="shared" si="16"/>
        <v/>
      </c>
      <c r="AD67" s="566"/>
      <c r="AE67" s="121" t="str">
        <f t="shared" si="17"/>
        <v/>
      </c>
      <c r="AF67" s="567"/>
      <c r="AG67" s="560" t="str">
        <f t="shared" si="13"/>
        <v/>
      </c>
      <c r="AH67" s="568" t="str">
        <f t="shared" si="12"/>
        <v/>
      </c>
    </row>
    <row r="68" spans="1:34" ht="15" thickBot="1" x14ac:dyDescent="0.4">
      <c r="B68" s="569">
        <v>60</v>
      </c>
      <c r="C68" s="96"/>
      <c r="D68" s="24"/>
      <c r="E68" s="99"/>
      <c r="F68" s="99"/>
      <c r="G68" s="99"/>
      <c r="H68" s="98"/>
      <c r="I68" s="97"/>
      <c r="J68" s="8"/>
      <c r="K68" s="9"/>
      <c r="L68" s="570">
        <f t="shared" si="11"/>
        <v>0</v>
      </c>
      <c r="M68" s="3"/>
      <c r="N68" s="103"/>
      <c r="O68" s="120" t="str">
        <f t="shared" si="14"/>
        <v/>
      </c>
      <c r="P68" s="67"/>
      <c r="Q68" s="571">
        <f t="shared" si="48"/>
        <v>0</v>
      </c>
      <c r="R68" s="391">
        <f t="shared" si="49"/>
        <v>0</v>
      </c>
      <c r="S68" s="391">
        <f t="shared" si="50"/>
        <v>0</v>
      </c>
      <c r="T68" s="391">
        <f t="shared" si="51"/>
        <v>0</v>
      </c>
      <c r="U68" s="391">
        <f t="shared" si="52"/>
        <v>0</v>
      </c>
      <c r="V68" s="397">
        <f t="shared" si="53"/>
        <v>0</v>
      </c>
      <c r="W68" s="397">
        <f t="shared" si="53"/>
        <v>0</v>
      </c>
      <c r="X68" s="572">
        <f t="shared" si="54"/>
        <v>0</v>
      </c>
      <c r="Y68" s="572">
        <f t="shared" si="55"/>
        <v>0</v>
      </c>
      <c r="Z68" s="556">
        <f t="shared" si="15"/>
        <v>0</v>
      </c>
      <c r="AA68" s="139">
        <f t="shared" si="56"/>
        <v>0</v>
      </c>
      <c r="AB68" s="397">
        <f t="shared" si="57"/>
        <v>0</v>
      </c>
      <c r="AC68" s="573" t="str">
        <f t="shared" si="16"/>
        <v/>
      </c>
      <c r="AD68" s="566"/>
      <c r="AE68" s="121" t="str">
        <f t="shared" si="17"/>
        <v/>
      </c>
      <c r="AF68" s="574"/>
      <c r="AG68" s="560" t="str">
        <f t="shared" si="13"/>
        <v/>
      </c>
      <c r="AH68" s="575" t="str">
        <f t="shared" si="12"/>
        <v/>
      </c>
    </row>
    <row r="69" spans="1:34" ht="19" thickBot="1" x14ac:dyDescent="0.5">
      <c r="C69" s="450"/>
      <c r="D69" s="450"/>
      <c r="E69" s="450"/>
      <c r="F69" s="576"/>
      <c r="G69" s="576"/>
      <c r="H69" s="577"/>
      <c r="I69" s="577"/>
      <c r="J69" s="141"/>
      <c r="K69" s="141"/>
      <c r="L69" s="141"/>
      <c r="M69" s="578"/>
      <c r="N69" s="579" t="s">
        <v>84</v>
      </c>
      <c r="O69" s="142">
        <f>SUM(O9:O68)</f>
        <v>0</v>
      </c>
      <c r="P69" s="580"/>
      <c r="Q69" s="450"/>
      <c r="R69" s="450"/>
      <c r="S69" s="450"/>
      <c r="T69" s="450"/>
      <c r="U69" s="450"/>
      <c r="V69" s="581"/>
      <c r="W69" s="581"/>
      <c r="X69" s="141"/>
      <c r="Y69" s="141"/>
      <c r="Z69" s="141"/>
      <c r="AA69" s="581"/>
      <c r="AB69" s="581"/>
      <c r="AC69" s="143"/>
      <c r="AD69" s="144" t="s">
        <v>47</v>
      </c>
      <c r="AE69" s="145">
        <f>SUM(AE9:AE68)</f>
        <v>0</v>
      </c>
      <c r="AF69" s="450"/>
      <c r="AG69" s="146" t="s">
        <v>77</v>
      </c>
      <c r="AH69" s="147">
        <f>SUM(AH9:AH68)</f>
        <v>0</v>
      </c>
    </row>
    <row r="70" spans="1:34" s="585" customFormat="1" ht="19" thickBot="1" x14ac:dyDescent="0.5">
      <c r="A70" s="512"/>
      <c r="B70" s="512"/>
      <c r="C70" s="512"/>
      <c r="D70" s="512"/>
      <c r="E70" s="512"/>
      <c r="F70" s="576"/>
      <c r="G70" s="576"/>
      <c r="H70" s="582"/>
      <c r="I70" s="582"/>
      <c r="J70" s="148"/>
      <c r="K70" s="148"/>
      <c r="L70" s="148"/>
      <c r="M70" s="583"/>
      <c r="N70" s="583"/>
      <c r="O70" s="149"/>
      <c r="P70" s="584"/>
      <c r="V70" s="586"/>
      <c r="W70" s="586"/>
      <c r="X70" s="148"/>
      <c r="Y70" s="148"/>
      <c r="Z70" s="148"/>
      <c r="AA70" s="586"/>
      <c r="AB70" s="586"/>
      <c r="AC70" s="148"/>
      <c r="AD70" s="148"/>
      <c r="AE70" s="148"/>
      <c r="AG70" s="586"/>
      <c r="AH70" s="148"/>
    </row>
    <row r="71" spans="1:34" x14ac:dyDescent="0.35">
      <c r="D71" s="151" t="s">
        <v>141</v>
      </c>
      <c r="E71" s="152"/>
      <c r="F71" s="153"/>
      <c r="H71" s="366"/>
      <c r="I71" s="366"/>
    </row>
    <row r="72" spans="1:34" x14ac:dyDescent="0.35">
      <c r="D72" s="154"/>
      <c r="E72" s="155"/>
      <c r="F72" s="156"/>
      <c r="H72" s="366"/>
      <c r="I72" s="366"/>
    </row>
    <row r="73" spans="1:34" x14ac:dyDescent="0.35">
      <c r="D73" s="157" t="s">
        <v>142</v>
      </c>
      <c r="E73" s="158"/>
      <c r="F73" s="156"/>
      <c r="H73" s="366"/>
      <c r="I73" s="366"/>
    </row>
    <row r="74" spans="1:34" x14ac:dyDescent="0.35">
      <c r="D74" s="157"/>
      <c r="E74" s="155"/>
      <c r="F74" s="156"/>
      <c r="H74" s="366"/>
      <c r="I74" s="366"/>
    </row>
    <row r="75" spans="1:34" x14ac:dyDescent="0.35">
      <c r="D75" s="157"/>
      <c r="E75" s="155"/>
      <c r="F75" s="156"/>
      <c r="H75" s="366"/>
      <c r="I75" s="366"/>
    </row>
    <row r="76" spans="1:34" x14ac:dyDescent="0.35">
      <c r="D76" s="157" t="s">
        <v>27</v>
      </c>
      <c r="E76" s="158"/>
      <c r="F76" s="156"/>
      <c r="H76" s="366"/>
      <c r="I76" s="366"/>
    </row>
    <row r="77" spans="1:34" x14ac:dyDescent="0.35">
      <c r="D77" s="159"/>
      <c r="E77" s="155"/>
      <c r="F77" s="156"/>
      <c r="H77" s="366"/>
      <c r="I77" s="366"/>
    </row>
    <row r="78" spans="1:34" x14ac:dyDescent="0.35">
      <c r="D78" s="159"/>
      <c r="E78" s="155"/>
      <c r="F78" s="156"/>
      <c r="H78" s="366"/>
      <c r="I78" s="366"/>
    </row>
    <row r="79" spans="1:34" x14ac:dyDescent="0.35">
      <c r="D79" s="159"/>
      <c r="E79" s="155"/>
      <c r="F79" s="156"/>
      <c r="H79" s="366"/>
      <c r="I79" s="366"/>
    </row>
    <row r="80" spans="1:34" x14ac:dyDescent="0.35">
      <c r="D80" s="159"/>
      <c r="E80" s="155"/>
      <c r="F80" s="156"/>
      <c r="H80" s="366"/>
      <c r="I80" s="366"/>
    </row>
    <row r="81" spans="4:9" ht="15" thickBot="1" x14ac:dyDescent="0.4">
      <c r="D81" s="160"/>
      <c r="E81" s="161"/>
      <c r="F81" s="162"/>
      <c r="H81" s="366"/>
      <c r="I81" s="366"/>
    </row>
  </sheetData>
  <sheetProtection algorithmName="SHA-512" hashValue="8Vi4a5EXybz5ClBUXRsEbJDDYAHD5j8CAAAWabe+84Kwp3tpHpWEt+IU+sDdeucE3cA0sLwOfHKbjDguZSzM4Q==" saltValue="zWr9LCImVT2WFM4jZ4diYQ==" spinCount="100000" sheet="1" formatCells="0" formatColumns="0" formatRows="0" insertColumns="0" insertRows="0" insertHyperlinks="0" deleteColumns="0" deleteRows="0" sort="0" autoFilter="0" pivotTables="0"/>
  <mergeCells count="10">
    <mergeCell ref="D2:H2"/>
    <mergeCell ref="D3:H3"/>
    <mergeCell ref="Q5:AH5"/>
    <mergeCell ref="A8:A55"/>
    <mergeCell ref="A56:A67"/>
    <mergeCell ref="C4:D4"/>
    <mergeCell ref="J6:L6"/>
    <mergeCell ref="X6:Z6"/>
    <mergeCell ref="B5:P5"/>
    <mergeCell ref="B6:B7"/>
  </mergeCells>
  <phoneticPr fontId="32" type="noConversion"/>
  <conditionalFormatting sqref="Q9:AC68">
    <cfRule type="expression" dxfId="55" priority="1">
      <formula>Q9&lt;&gt;C9</formula>
    </cfRule>
  </conditionalFormatting>
  <conditionalFormatting sqref="AG8:AG68">
    <cfRule type="containsText" dxfId="54" priority="4" operator="containsText" text="KO">
      <formula>NOT(ISERROR(SEARCH("KO",AG8)))</formula>
    </cfRule>
    <cfRule type="containsText" dxfId="53" priority="5" operator="containsText" text="OK">
      <formula>NOT(ISERROR(SEARCH("OK",AG8)))</formula>
    </cfRule>
  </conditionalFormatting>
  <dataValidations count="5">
    <dataValidation type="list" allowBlank="1" showInputMessage="1" showErrorMessage="1" sqref="I8:I68" xr:uid="{2DD15F6A-A86F-4ECA-A6A8-3216617C257E}">
      <formula1>"Fiche de paie,Journal de paie,Déclaration sociale nominative,Autre document probant"</formula1>
    </dataValidation>
    <dataValidation type="list" allowBlank="1" showInputMessage="1" showErrorMessage="1" sqref="D8:D68" xr:uid="{AF65B5A7-12F8-4CD2-B0C7-A1870A157940}">
      <formula1>"Création groupes opérationnels, Projets groupes opérationnels, Diffusion résultats"</formula1>
    </dataValidation>
    <dataValidation type="list" allowBlank="1" showInputMessage="1" showErrorMessage="1" sqref="AD8:AD68" xr:uid="{B2F31B55-3015-4C69-9268-BE4B7D6AFA29}">
      <formula1>"Oui,Non,Sans objet"</formula1>
    </dataValidation>
    <dataValidation type="list" allowBlank="1" showInputMessage="1" showErrorMessage="1" sqref="H8:H68" xr:uid="{87A3D2D9-656C-4D2D-B8D0-235AA25AC538}">
      <formula1>"Oui,Non"</formula1>
    </dataValidation>
    <dataValidation type="list" allowBlank="1" showInputMessage="1" showErrorMessage="1" sqref="C8:C68" xr:uid="{3BC8BEE1-514A-4DB0-AAC9-D333666708D5}">
      <formula1>"Chef de file,Partenaire 1,Partenaire 2, Partenaire 3,Partenaire 4,Partenaire 5,Partenaire 6"</formula1>
    </dataValidation>
  </dataValidations>
  <pageMargins left="0.7" right="0.7" top="0.75" bottom="0.75" header="0.3" footer="0.3"/>
  <pageSetup paperSize="9"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B1:BN114"/>
  <sheetViews>
    <sheetView showGridLines="0" zoomScaleNormal="100" workbookViewId="0">
      <selection activeCell="C11" sqref="C11"/>
    </sheetView>
  </sheetViews>
  <sheetFormatPr baseColWidth="10" defaultColWidth="11.453125" defaultRowHeight="14.5" outlineLevelCol="1" x14ac:dyDescent="0.35"/>
  <cols>
    <col min="1" max="1" width="5.6328125" style="450" customWidth="1"/>
    <col min="2" max="2" width="10.6328125" style="450" customWidth="1"/>
    <col min="3" max="3" width="20.54296875" style="450" customWidth="1"/>
    <col min="4" max="4" width="21.90625" style="450" customWidth="1"/>
    <col min="5" max="5" width="32" style="450" customWidth="1"/>
    <col min="6" max="6" width="49.54296875" style="450" customWidth="1"/>
    <col min="7" max="7" width="21.08984375" style="450" customWidth="1"/>
    <col min="8" max="8" width="19.26953125" style="450" customWidth="1"/>
    <col min="9" max="9" width="18.7265625" style="450" customWidth="1"/>
    <col min="10" max="10" width="20.90625" style="450" customWidth="1"/>
    <col min="11" max="11" width="19.6328125" style="450" customWidth="1"/>
    <col min="12" max="13" width="19.08984375" style="450" customWidth="1"/>
    <col min="14" max="14" width="14.453125" style="450" customWidth="1"/>
    <col min="15" max="15" width="18.81640625" style="450" customWidth="1"/>
    <col min="16" max="16" width="16.453125" style="450" customWidth="1"/>
    <col min="17" max="17" width="20.81640625" style="450" customWidth="1"/>
    <col min="18" max="18" width="16.54296875" style="450" customWidth="1"/>
    <col min="19" max="19" width="16.36328125" style="450" customWidth="1"/>
    <col min="20" max="20" width="21.36328125" style="450" customWidth="1"/>
    <col min="21" max="21" width="17.54296875" style="450" customWidth="1"/>
    <col min="22" max="22" width="18.7265625" style="450" customWidth="1"/>
    <col min="23" max="23" width="21.36328125" style="450" customWidth="1"/>
    <col min="24" max="27" width="19" style="450" customWidth="1"/>
    <col min="28" max="28" width="20.54296875" style="450" customWidth="1"/>
    <col min="29" max="29" width="18.453125" style="450" hidden="1" customWidth="1" outlineLevel="1"/>
    <col min="30" max="30" width="16.81640625" style="450" hidden="1" customWidth="1" outlineLevel="1"/>
    <col min="31" max="31" width="18" style="450" hidden="1" customWidth="1" outlineLevel="1"/>
    <col min="32" max="32" width="23.7265625" style="450" hidden="1" customWidth="1" outlineLevel="1"/>
    <col min="33" max="33" width="17.1796875" style="450" hidden="1" customWidth="1" outlineLevel="1"/>
    <col min="34" max="34" width="19.26953125" style="450" hidden="1" customWidth="1" outlineLevel="1"/>
    <col min="35" max="35" width="18.7265625" style="450" hidden="1" customWidth="1" outlineLevel="1"/>
    <col min="36" max="36" width="16.90625" style="450" hidden="1" customWidth="1" outlineLevel="1"/>
    <col min="37" max="37" width="18" style="450" hidden="1" customWidth="1" outlineLevel="1"/>
    <col min="38" max="38" width="17.81640625" style="450" hidden="1" customWidth="1" outlineLevel="1"/>
    <col min="39" max="39" width="16.36328125" style="450" hidden="1" customWidth="1" outlineLevel="1"/>
    <col min="40" max="40" width="14.453125" style="450" hidden="1" customWidth="1" outlineLevel="1"/>
    <col min="41" max="41" width="18.81640625" style="450" hidden="1" customWidth="1" outlineLevel="1"/>
    <col min="42" max="42" width="16.453125" style="450" hidden="1" customWidth="1" outlineLevel="1"/>
    <col min="43" max="43" width="14.81640625" style="450" hidden="1" customWidth="1" outlineLevel="1"/>
    <col min="44" max="44" width="16" style="450" hidden="1" customWidth="1" outlineLevel="1"/>
    <col min="45" max="45" width="15.08984375" style="450" hidden="1" customWidth="1" outlineLevel="1"/>
    <col min="46" max="46" width="15.36328125" style="450" hidden="1" customWidth="1" outlineLevel="1"/>
    <col min="47" max="47" width="15.81640625" style="450" hidden="1" customWidth="1" outlineLevel="1"/>
    <col min="48" max="48" width="15" style="450" hidden="1" customWidth="1" outlineLevel="1"/>
    <col min="49" max="49" width="15.36328125" style="450" hidden="1" customWidth="1" outlineLevel="1"/>
    <col min="50" max="53" width="16" style="450" hidden="1" customWidth="1" outlineLevel="1"/>
    <col min="54" max="54" width="18.81640625" style="450" hidden="1" customWidth="1" outlineLevel="1"/>
    <col min="55" max="60" width="16" style="450" hidden="1" customWidth="1" outlineLevel="1"/>
    <col min="61" max="61" width="41.6328125" style="450" hidden="1" customWidth="1" outlineLevel="1"/>
    <col min="62" max="62" width="48.6328125" style="450" hidden="1" customWidth="1" outlineLevel="1"/>
    <col min="63" max="65" width="16" style="450" hidden="1" customWidth="1" outlineLevel="1"/>
    <col min="66" max="66" width="11.453125" style="366" collapsed="1"/>
    <col min="67" max="16384" width="11.453125" style="450"/>
  </cols>
  <sheetData>
    <row r="1" spans="2:66" ht="15" thickBot="1" x14ac:dyDescent="0.4"/>
    <row r="2" spans="2:66" ht="68" customHeight="1" x14ac:dyDescent="0.35">
      <c r="D2" s="1082" t="s">
        <v>339</v>
      </c>
      <c r="E2" s="1083"/>
      <c r="F2" s="1083"/>
      <c r="G2" s="1083"/>
      <c r="H2" s="1084"/>
      <c r="I2" s="587"/>
      <c r="J2" s="588"/>
      <c r="K2" s="588"/>
      <c r="L2" s="588"/>
      <c r="M2" s="588"/>
      <c r="N2" s="588"/>
      <c r="O2" s="588"/>
      <c r="P2" s="588"/>
      <c r="Q2" s="588"/>
      <c r="R2" s="588"/>
      <c r="S2" s="588"/>
      <c r="T2" s="588"/>
      <c r="U2" s="588"/>
      <c r="V2" s="588"/>
      <c r="W2" s="588"/>
      <c r="X2" s="588"/>
      <c r="Y2" s="588"/>
      <c r="Z2" s="588"/>
      <c r="AA2" s="588"/>
      <c r="AB2" s="588"/>
    </row>
    <row r="3" spans="2:66" ht="122" customHeight="1" thickBot="1" x14ac:dyDescent="0.4">
      <c r="D3" s="1085" t="s">
        <v>257</v>
      </c>
      <c r="E3" s="1086"/>
      <c r="F3" s="1086"/>
      <c r="G3" s="1086"/>
      <c r="H3" s="1087"/>
      <c r="I3" s="589"/>
      <c r="J3" s="590"/>
      <c r="K3" s="590"/>
      <c r="L3" s="590"/>
      <c r="M3" s="590"/>
      <c r="N3" s="590"/>
      <c r="O3" s="590"/>
      <c r="P3" s="590"/>
      <c r="Q3" s="590"/>
      <c r="R3" s="590"/>
      <c r="S3" s="590"/>
      <c r="T3" s="590"/>
      <c r="U3" s="590"/>
      <c r="V3" s="590"/>
      <c r="W3" s="590"/>
      <c r="X3" s="590"/>
      <c r="Y3" s="590"/>
      <c r="Z3" s="590"/>
      <c r="AA3" s="590"/>
      <c r="AB3" s="590"/>
      <c r="BC3" s="591"/>
    </row>
    <row r="4" spans="2:66" ht="15" thickBot="1" x14ac:dyDescent="0.4">
      <c r="E4" s="592"/>
      <c r="F4" s="592"/>
      <c r="G4" s="592"/>
      <c r="H4" s="592"/>
      <c r="I4" s="592"/>
      <c r="J4" s="592"/>
      <c r="K4" s="592"/>
      <c r="L4" s="592"/>
      <c r="M4" s="592"/>
      <c r="N4" s="592"/>
      <c r="O4" s="592"/>
      <c r="P4" s="592"/>
      <c r="Q4" s="592"/>
      <c r="R4" s="592"/>
      <c r="S4" s="592"/>
      <c r="T4" s="592"/>
      <c r="U4" s="592"/>
      <c r="V4" s="592"/>
      <c r="W4" s="592"/>
      <c r="X4" s="592"/>
      <c r="Y4" s="592"/>
      <c r="Z4" s="592"/>
      <c r="AA4" s="592"/>
      <c r="AB4" s="592"/>
    </row>
    <row r="5" spans="2:66" ht="15" thickBot="1" x14ac:dyDescent="0.4">
      <c r="B5" s="1091" t="s">
        <v>336</v>
      </c>
      <c r="C5" s="1092"/>
      <c r="D5" s="1093"/>
      <c r="E5" s="592"/>
      <c r="F5" s="592"/>
      <c r="G5" s="592"/>
      <c r="H5" s="592"/>
      <c r="I5" s="592"/>
      <c r="J5" s="592"/>
      <c r="K5" s="592"/>
      <c r="L5" s="592"/>
      <c r="M5" s="592"/>
      <c r="N5" s="592"/>
      <c r="O5" s="592"/>
      <c r="P5" s="592"/>
      <c r="Q5" s="592"/>
      <c r="R5" s="592"/>
      <c r="S5" s="592"/>
      <c r="T5" s="592"/>
      <c r="U5" s="592"/>
      <c r="V5" s="592"/>
      <c r="W5" s="592"/>
      <c r="X5" s="592"/>
      <c r="Y5" s="592"/>
      <c r="Z5" s="592"/>
      <c r="AA5" s="592"/>
      <c r="AB5" s="592"/>
    </row>
    <row r="6" spans="2:66" ht="15" thickBot="1" x14ac:dyDescent="0.4">
      <c r="E6" s="592"/>
      <c r="F6" s="592"/>
      <c r="G6" s="592"/>
      <c r="H6" s="592"/>
      <c r="I6" s="592"/>
      <c r="J6" s="592"/>
      <c r="K6" s="592"/>
      <c r="L6" s="592"/>
      <c r="M6" s="592"/>
      <c r="N6" s="592"/>
      <c r="O6" s="592"/>
      <c r="P6" s="592"/>
      <c r="Q6" s="592"/>
      <c r="R6" s="592"/>
      <c r="S6" s="592"/>
      <c r="T6" s="592"/>
      <c r="U6" s="592"/>
      <c r="V6" s="592"/>
      <c r="W6" s="592"/>
      <c r="X6" s="592"/>
      <c r="Y6" s="592"/>
      <c r="Z6" s="592"/>
      <c r="AA6" s="592"/>
      <c r="AB6" s="592"/>
    </row>
    <row r="7" spans="2:66" ht="26.5" customHeight="1" thickBot="1" x14ac:dyDescent="0.4">
      <c r="B7" s="1088" t="s">
        <v>135</v>
      </c>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90"/>
      <c r="AC7" s="1045" t="s">
        <v>56</v>
      </c>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7"/>
    </row>
    <row r="8" spans="2:66" ht="56" customHeight="1" x14ac:dyDescent="0.35">
      <c r="B8" s="1040" t="s">
        <v>100</v>
      </c>
      <c r="C8" s="593" t="s">
        <v>272</v>
      </c>
      <c r="D8" s="594" t="s">
        <v>60</v>
      </c>
      <c r="E8" s="452" t="s">
        <v>338</v>
      </c>
      <c r="F8" s="594" t="s">
        <v>25</v>
      </c>
      <c r="G8" s="594" t="s">
        <v>103</v>
      </c>
      <c r="H8" s="594" t="s">
        <v>108</v>
      </c>
      <c r="I8" s="595" t="s">
        <v>104</v>
      </c>
      <c r="J8" s="594" t="s">
        <v>102</v>
      </c>
      <c r="K8" s="594" t="s">
        <v>344</v>
      </c>
      <c r="L8" s="594" t="s">
        <v>345</v>
      </c>
      <c r="M8" s="594" t="s">
        <v>346</v>
      </c>
      <c r="N8" s="594" t="s">
        <v>209</v>
      </c>
      <c r="O8" s="594" t="s">
        <v>210</v>
      </c>
      <c r="P8" s="596" t="s">
        <v>331</v>
      </c>
      <c r="Q8" s="597" t="s">
        <v>332</v>
      </c>
      <c r="R8" s="598" t="s">
        <v>333</v>
      </c>
      <c r="S8" s="599" t="s">
        <v>118</v>
      </c>
      <c r="T8" s="600" t="s">
        <v>123</v>
      </c>
      <c r="U8" s="601" t="s">
        <v>122</v>
      </c>
      <c r="V8" s="602" t="s">
        <v>121</v>
      </c>
      <c r="W8" s="603" t="s">
        <v>119</v>
      </c>
      <c r="X8" s="604" t="s">
        <v>120</v>
      </c>
      <c r="Y8" s="605" t="s">
        <v>7</v>
      </c>
      <c r="Z8" s="452" t="s">
        <v>158</v>
      </c>
      <c r="AA8" s="452" t="s">
        <v>38</v>
      </c>
      <c r="AB8" s="734" t="s">
        <v>8</v>
      </c>
      <c r="AC8" s="525" t="s">
        <v>272</v>
      </c>
      <c r="AD8" s="528" t="s">
        <v>60</v>
      </c>
      <c r="AE8" s="606" t="s">
        <v>98</v>
      </c>
      <c r="AF8" s="528" t="s">
        <v>25</v>
      </c>
      <c r="AG8" s="528" t="s">
        <v>103</v>
      </c>
      <c r="AH8" s="528" t="s">
        <v>108</v>
      </c>
      <c r="AI8" s="607" t="s">
        <v>104</v>
      </c>
      <c r="AJ8" s="528" t="s">
        <v>102</v>
      </c>
      <c r="AK8" s="528" t="s">
        <v>348</v>
      </c>
      <c r="AL8" s="528" t="s">
        <v>345</v>
      </c>
      <c r="AM8" s="528" t="s">
        <v>349</v>
      </c>
      <c r="AN8" s="608" t="s">
        <v>209</v>
      </c>
      <c r="AO8" s="608" t="s">
        <v>210</v>
      </c>
      <c r="AP8" s="609" t="s">
        <v>331</v>
      </c>
      <c r="AQ8" s="528" t="s">
        <v>332</v>
      </c>
      <c r="AR8" s="607" t="s">
        <v>333</v>
      </c>
      <c r="AS8" s="610" t="s">
        <v>118</v>
      </c>
      <c r="AT8" s="528" t="s">
        <v>123</v>
      </c>
      <c r="AU8" s="607" t="s">
        <v>122</v>
      </c>
      <c r="AV8" s="611" t="s">
        <v>121</v>
      </c>
      <c r="AW8" s="528" t="s">
        <v>119</v>
      </c>
      <c r="AX8" s="612" t="s">
        <v>120</v>
      </c>
      <c r="AY8" s="613" t="s">
        <v>126</v>
      </c>
      <c r="AZ8" s="614" t="s">
        <v>127</v>
      </c>
      <c r="BA8" s="614" t="s">
        <v>128</v>
      </c>
      <c r="BB8" s="528" t="s">
        <v>124</v>
      </c>
      <c r="BC8" s="615" t="s">
        <v>129</v>
      </c>
      <c r="BD8" s="615" t="s">
        <v>130</v>
      </c>
      <c r="BE8" s="615" t="s">
        <v>131</v>
      </c>
      <c r="BF8" s="615" t="s">
        <v>42</v>
      </c>
      <c r="BG8" s="615" t="s">
        <v>343</v>
      </c>
      <c r="BH8" s="615" t="s">
        <v>49</v>
      </c>
      <c r="BI8" s="615" t="s">
        <v>54</v>
      </c>
      <c r="BJ8" s="615" t="s">
        <v>43</v>
      </c>
      <c r="BK8" s="615" t="s">
        <v>132</v>
      </c>
      <c r="BL8" s="615" t="s">
        <v>133</v>
      </c>
      <c r="BM8" s="616" t="s">
        <v>134</v>
      </c>
    </row>
    <row r="9" spans="2:66" s="639" customFormat="1" ht="123" customHeight="1" x14ac:dyDescent="0.3">
      <c r="B9" s="1081"/>
      <c r="C9" s="531" t="s">
        <v>271</v>
      </c>
      <c r="D9" s="532" t="s">
        <v>97</v>
      </c>
      <c r="E9" s="617" t="s">
        <v>337</v>
      </c>
      <c r="F9" s="532" t="s">
        <v>387</v>
      </c>
      <c r="G9" s="618" t="s">
        <v>295</v>
      </c>
      <c r="H9" s="618" t="s">
        <v>111</v>
      </c>
      <c r="I9" s="619" t="s">
        <v>106</v>
      </c>
      <c r="J9" s="620" t="s">
        <v>231</v>
      </c>
      <c r="K9" s="621" t="s">
        <v>149</v>
      </c>
      <c r="L9" s="618" t="s">
        <v>114</v>
      </c>
      <c r="M9" s="618" t="s">
        <v>110</v>
      </c>
      <c r="N9" s="621" t="s">
        <v>150</v>
      </c>
      <c r="O9" s="621" t="s">
        <v>211</v>
      </c>
      <c r="P9" s="622" t="s">
        <v>151</v>
      </c>
      <c r="Q9" s="618" t="s">
        <v>99</v>
      </c>
      <c r="R9" s="619" t="s">
        <v>46</v>
      </c>
      <c r="S9" s="623" t="s">
        <v>151</v>
      </c>
      <c r="T9" s="618" t="s">
        <v>99</v>
      </c>
      <c r="U9" s="619" t="s">
        <v>46</v>
      </c>
      <c r="V9" s="624" t="s">
        <v>151</v>
      </c>
      <c r="W9" s="618" t="s">
        <v>99</v>
      </c>
      <c r="X9" s="625" t="s">
        <v>46</v>
      </c>
      <c r="Y9" s="624" t="s">
        <v>46</v>
      </c>
      <c r="Z9" s="620" t="s">
        <v>46</v>
      </c>
      <c r="AA9" s="620" t="s">
        <v>46</v>
      </c>
      <c r="AB9" s="765" t="s">
        <v>354</v>
      </c>
      <c r="AC9" s="537" t="s">
        <v>46</v>
      </c>
      <c r="AD9" s="538" t="s">
        <v>46</v>
      </c>
      <c r="AE9" s="626" t="s">
        <v>55</v>
      </c>
      <c r="AF9" s="627" t="s">
        <v>55</v>
      </c>
      <c r="AG9" s="628" t="s">
        <v>55</v>
      </c>
      <c r="AH9" s="628" t="s">
        <v>55</v>
      </c>
      <c r="AI9" s="629" t="s">
        <v>55</v>
      </c>
      <c r="AJ9" s="538" t="s">
        <v>55</v>
      </c>
      <c r="AK9" s="628" t="s">
        <v>55</v>
      </c>
      <c r="AL9" s="628" t="s">
        <v>55</v>
      </c>
      <c r="AM9" s="628" t="s">
        <v>55</v>
      </c>
      <c r="AN9" s="630" t="s">
        <v>150</v>
      </c>
      <c r="AO9" s="630" t="s">
        <v>211</v>
      </c>
      <c r="AP9" s="631" t="s">
        <v>55</v>
      </c>
      <c r="AQ9" s="628" t="s">
        <v>55</v>
      </c>
      <c r="AR9" s="629" t="s">
        <v>55</v>
      </c>
      <c r="AS9" s="632" t="s">
        <v>55</v>
      </c>
      <c r="AT9" s="628" t="s">
        <v>55</v>
      </c>
      <c r="AU9" s="629" t="s">
        <v>55</v>
      </c>
      <c r="AV9" s="633" t="s">
        <v>55</v>
      </c>
      <c r="AW9" s="628" t="s">
        <v>55</v>
      </c>
      <c r="AX9" s="634" t="s">
        <v>55</v>
      </c>
      <c r="AY9" s="635" t="s">
        <v>55</v>
      </c>
      <c r="AZ9" s="636" t="s">
        <v>55</v>
      </c>
      <c r="BA9" s="636" t="s">
        <v>55</v>
      </c>
      <c r="BB9" s="628" t="s">
        <v>125</v>
      </c>
      <c r="BC9" s="538" t="s">
        <v>55</v>
      </c>
      <c r="BD9" s="538" t="s">
        <v>55</v>
      </c>
      <c r="BE9" s="538" t="s">
        <v>55</v>
      </c>
      <c r="BF9" s="538" t="s">
        <v>55</v>
      </c>
      <c r="BG9" s="538" t="s">
        <v>55</v>
      </c>
      <c r="BH9" s="538" t="s">
        <v>55</v>
      </c>
      <c r="BI9" s="538" t="s">
        <v>355</v>
      </c>
      <c r="BJ9" s="636" t="s">
        <v>353</v>
      </c>
      <c r="BK9" s="538" t="s">
        <v>46</v>
      </c>
      <c r="BL9" s="637" t="s">
        <v>46</v>
      </c>
      <c r="BM9" s="539" t="s">
        <v>46</v>
      </c>
      <c r="BN9" s="638"/>
    </row>
    <row r="10" spans="2:66" s="655" customFormat="1" ht="29.5" thickBot="1" x14ac:dyDescent="0.4">
      <c r="B10" s="540" t="s">
        <v>101</v>
      </c>
      <c r="C10" s="640" t="s">
        <v>1</v>
      </c>
      <c r="D10" s="640" t="s">
        <v>192</v>
      </c>
      <c r="E10" s="641" t="s">
        <v>29</v>
      </c>
      <c r="F10" s="641" t="s">
        <v>26</v>
      </c>
      <c r="G10" s="183" t="s">
        <v>107</v>
      </c>
      <c r="H10" s="183" t="s">
        <v>109</v>
      </c>
      <c r="I10" s="184">
        <v>2</v>
      </c>
      <c r="J10" s="150">
        <v>1</v>
      </c>
      <c r="K10" s="183" t="s">
        <v>30</v>
      </c>
      <c r="L10" s="183" t="s">
        <v>115</v>
      </c>
      <c r="M10" s="641" t="s">
        <v>116</v>
      </c>
      <c r="N10" s="185"/>
      <c r="O10" s="183"/>
      <c r="P10" s="642">
        <v>20000</v>
      </c>
      <c r="Q10" s="643">
        <f>0.085*P10</f>
        <v>1700.0000000000002</v>
      </c>
      <c r="R10" s="186">
        <f>P10+Q10</f>
        <v>21700</v>
      </c>
      <c r="S10" s="644">
        <v>35000</v>
      </c>
      <c r="T10" s="643">
        <f>0.085*S10</f>
        <v>2975</v>
      </c>
      <c r="U10" s="645">
        <f>S10+T10</f>
        <v>37975</v>
      </c>
      <c r="V10" s="646"/>
      <c r="W10" s="643"/>
      <c r="X10" s="647">
        <f>V10+W10</f>
        <v>0</v>
      </c>
      <c r="Y10" s="648">
        <f>P10*J10</f>
        <v>20000</v>
      </c>
      <c r="Z10" s="649">
        <f>Q10*J10</f>
        <v>1700.0000000000002</v>
      </c>
      <c r="AA10" s="649">
        <f>R10*J10</f>
        <v>21700</v>
      </c>
      <c r="AB10" s="737"/>
      <c r="AC10" s="650" t="str">
        <f t="shared" ref="AC10:AC50" si="0">C10</f>
        <v>Partenaire 1</v>
      </c>
      <c r="AD10" s="651" t="str">
        <f t="shared" ref="AD10:AD50" si="1">D10</f>
        <v>Projets groupes opérationnels</v>
      </c>
      <c r="AE10" s="651" t="str">
        <f t="shared" ref="AE10:AE50" si="2">E10</f>
        <v>Pompe hydraulique</v>
      </c>
      <c r="AF10" s="651" t="str">
        <f t="shared" ref="AF10:AF50" si="3">F10</f>
        <v>Oui</v>
      </c>
      <c r="AG10" s="651" t="str">
        <f t="shared" ref="AG10:AG50" si="4">G10</f>
        <v xml:space="preserve">Pas de marché public </v>
      </c>
      <c r="AH10" s="651" t="str">
        <f t="shared" ref="AH10:AH50" si="5">H10</f>
        <v>Non Concerné</v>
      </c>
      <c r="AI10" s="651">
        <f t="shared" ref="AI10:AI50" si="6">I10</f>
        <v>2</v>
      </c>
      <c r="AJ10" s="150">
        <f t="shared" ref="AJ10:AJ50" si="7">J10</f>
        <v>1</v>
      </c>
      <c r="AK10" s="651" t="str">
        <f t="shared" ref="AK10:AK50" si="8">K10</f>
        <v>Blando</v>
      </c>
      <c r="AL10" s="651" t="str">
        <f t="shared" ref="AL10:AL50" si="9">L10</f>
        <v>D250115102</v>
      </c>
      <c r="AM10" s="641" t="str">
        <f t="shared" ref="AM10:AM50" si="10">M10</f>
        <v>08/01/2025</v>
      </c>
      <c r="AN10" s="651">
        <f t="shared" ref="AN10:AN50" si="11">N10</f>
        <v>0</v>
      </c>
      <c r="AO10" s="652">
        <f t="shared" ref="AO10:AO50" si="12">O10</f>
        <v>0</v>
      </c>
      <c r="AP10" s="642">
        <f t="shared" ref="AP10:AP50" si="13">P10</f>
        <v>20000</v>
      </c>
      <c r="AQ10" s="643">
        <f t="shared" ref="AQ10:AQ50" si="14">Q10</f>
        <v>1700.0000000000002</v>
      </c>
      <c r="AR10" s="645">
        <f>AP10+AQ10</f>
        <v>21700</v>
      </c>
      <c r="AS10" s="644">
        <f t="shared" ref="AS10:AS50" si="15">S10</f>
        <v>35000</v>
      </c>
      <c r="AT10" s="643">
        <f t="shared" ref="AT10:AT50" si="16">T10</f>
        <v>2975</v>
      </c>
      <c r="AU10" s="645">
        <f>AS10+AT10</f>
        <v>37975</v>
      </c>
      <c r="AV10" s="646">
        <f t="shared" ref="AV10:AV50" si="17">V10</f>
        <v>0</v>
      </c>
      <c r="AW10" s="643">
        <f t="shared" ref="AW10:AW50" si="18">W10</f>
        <v>0</v>
      </c>
      <c r="AX10" s="647">
        <f>AV10+AW10</f>
        <v>0</v>
      </c>
      <c r="AY10" s="646">
        <f>AP10*AJ10</f>
        <v>20000</v>
      </c>
      <c r="AZ10" s="643">
        <f>AQ10*AJ10</f>
        <v>1700.0000000000002</v>
      </c>
      <c r="BA10" s="643">
        <f>AY10+AZ10</f>
        <v>21700</v>
      </c>
      <c r="BB10" s="549" t="s">
        <v>26</v>
      </c>
      <c r="BC10" s="643">
        <f t="shared" ref="BC10:BC50" si="19">1.15*MIN(IF(AP10=0,1E+30,AP10),IF(AS10=0,1E+30,AS10),IF(AV10=0,1E+30,AV10))*AJ10</f>
        <v>23000</v>
      </c>
      <c r="BD10" s="643">
        <f>1.15*MIN(IF(AQ10=0,1E+30,AQ10),IF(AT10=0,1E+30,AT10),IF(AW10=0,1E+30,AW10))*AJ10</f>
        <v>1955</v>
      </c>
      <c r="BE10" s="643">
        <f t="shared" ref="BE10:BE50" si="20">1.15*MIN(IF(AR10=0,1E+30,AR10),IF(AU10=0,1E+30,AU10),IF(AX10=0,1E+30,AX10))*AJ10</f>
        <v>24954.999999999996</v>
      </c>
      <c r="BF10" s="649">
        <f>AY10</f>
        <v>20000</v>
      </c>
      <c r="BG10" s="649">
        <f>AZ10</f>
        <v>1700.0000000000002</v>
      </c>
      <c r="BH10" s="653">
        <f>BF10+BG10</f>
        <v>21700</v>
      </c>
      <c r="BI10" s="654"/>
      <c r="BJ10" s="391" t="str">
        <f>_xlfn.IFS(BF10&gt;BC10,"KO : Le montant retenu HT est supérieur au montant raisonnable maximal HT",BF10&gt;Y10,"Attention : Le montant retenu HT est supérieur au montant HT présenté. Merci de revoir la ligne de dépense ou plafonner son montant",BG10&gt;BD10,"KO : Le montant retenu TVA est supérieur au montant raisonnable maximal TVA",BG10&gt;Z10,"Attention : Le montant retenu TVA est supérieur au montant TVA présenté. Merci de revoir la ligne de dépense ou plafonner son montant",Y10=0,"",BF10=Y10,"OK",BF10&lt;Y10,"Montant retenu HT inférieur au montant HT présenté.")</f>
        <v>OK</v>
      </c>
      <c r="BK10" s="653">
        <f>Y10-BF10</f>
        <v>0</v>
      </c>
      <c r="BL10" s="653">
        <f>Z10-BG10</f>
        <v>0</v>
      </c>
      <c r="BM10" s="653">
        <f t="shared" ref="BM10" si="21">AA10-BH10</f>
        <v>0</v>
      </c>
    </row>
    <row r="11" spans="2:66" x14ac:dyDescent="0.35">
      <c r="B11" s="656">
        <v>1</v>
      </c>
      <c r="C11" s="11"/>
      <c r="D11" s="22"/>
      <c r="E11" s="16"/>
      <c r="F11" s="16"/>
      <c r="G11" s="22"/>
      <c r="H11" s="11"/>
      <c r="I11" s="25"/>
      <c r="J11" s="30"/>
      <c r="K11" s="11"/>
      <c r="L11" s="11"/>
      <c r="M11" s="208"/>
      <c r="N11" s="17"/>
      <c r="O11" s="11"/>
      <c r="P11" s="28"/>
      <c r="Q11" s="14"/>
      <c r="R11" s="657">
        <f>P11+Q11</f>
        <v>0</v>
      </c>
      <c r="S11" s="32"/>
      <c r="T11" s="14"/>
      <c r="U11" s="658">
        <f>S11+T11</f>
        <v>0</v>
      </c>
      <c r="V11" s="36"/>
      <c r="W11" s="14"/>
      <c r="X11" s="659">
        <f>V11+W11</f>
        <v>0</v>
      </c>
      <c r="Y11" s="660">
        <f t="shared" ref="Y11:Y50" si="22">P11*J11</f>
        <v>0</v>
      </c>
      <c r="Z11" s="661">
        <f t="shared" ref="Z11:Z50" si="23">Q11*J11</f>
        <v>0</v>
      </c>
      <c r="AA11" s="661">
        <f t="shared" ref="AA11:AA50" si="24">R11*J11</f>
        <v>0</v>
      </c>
      <c r="AB11" s="358"/>
      <c r="AC11" s="663">
        <f t="shared" si="0"/>
        <v>0</v>
      </c>
      <c r="AD11" s="383">
        <f t="shared" si="1"/>
        <v>0</v>
      </c>
      <c r="AE11" s="664">
        <f t="shared" si="2"/>
        <v>0</v>
      </c>
      <c r="AF11" s="664">
        <f t="shared" si="3"/>
        <v>0</v>
      </c>
      <c r="AG11" s="664">
        <f t="shared" si="4"/>
        <v>0</v>
      </c>
      <c r="AH11" s="664">
        <f t="shared" si="5"/>
        <v>0</v>
      </c>
      <c r="AI11" s="664">
        <f t="shared" si="6"/>
        <v>0</v>
      </c>
      <c r="AJ11" s="193">
        <f t="shared" si="7"/>
        <v>0</v>
      </c>
      <c r="AK11" s="664">
        <f t="shared" si="8"/>
        <v>0</v>
      </c>
      <c r="AL11" s="664">
        <f t="shared" si="9"/>
        <v>0</v>
      </c>
      <c r="AM11" s="665">
        <f t="shared" si="10"/>
        <v>0</v>
      </c>
      <c r="AN11" s="664">
        <f t="shared" si="11"/>
        <v>0</v>
      </c>
      <c r="AO11" s="666">
        <f t="shared" si="12"/>
        <v>0</v>
      </c>
      <c r="AP11" s="667">
        <f t="shared" si="13"/>
        <v>0</v>
      </c>
      <c r="AQ11" s="668">
        <f t="shared" si="14"/>
        <v>0</v>
      </c>
      <c r="AR11" s="658">
        <f>AP11+AQ11</f>
        <v>0</v>
      </c>
      <c r="AS11" s="669">
        <f t="shared" si="15"/>
        <v>0</v>
      </c>
      <c r="AT11" s="668">
        <f t="shared" si="16"/>
        <v>0</v>
      </c>
      <c r="AU11" s="658">
        <f>AS11+AT11</f>
        <v>0</v>
      </c>
      <c r="AV11" s="670">
        <f t="shared" si="17"/>
        <v>0</v>
      </c>
      <c r="AW11" s="668">
        <f t="shared" si="18"/>
        <v>0</v>
      </c>
      <c r="AX11" s="659">
        <f>AV11+AW11</f>
        <v>0</v>
      </c>
      <c r="AY11" s="671">
        <f>AP11*AJ11</f>
        <v>0</v>
      </c>
      <c r="AZ11" s="672">
        <f>AQ11*AJ11</f>
        <v>0</v>
      </c>
      <c r="BA11" s="672">
        <f>AY11+AZ11</f>
        <v>0</v>
      </c>
      <c r="BB11" s="558"/>
      <c r="BC11" s="673">
        <f t="shared" si="19"/>
        <v>0</v>
      </c>
      <c r="BD11" s="672">
        <f t="shared" ref="BD11:BD50" si="25">1.15*MIN(IF(AQ11=0,1E+30,AQ11),IF(AT11=0,1E+30,AT11),IF(AW11=0,1E+30,AW11))*AJ11</f>
        <v>0</v>
      </c>
      <c r="BE11" s="673">
        <f t="shared" si="20"/>
        <v>0</v>
      </c>
      <c r="BF11" s="674">
        <f>AY11</f>
        <v>0</v>
      </c>
      <c r="BG11" s="674">
        <f t="shared" ref="BG11:BG50" si="26">AZ11</f>
        <v>0</v>
      </c>
      <c r="BH11" s="661">
        <f t="shared" ref="BH11:BH50" si="27">BF11+BG11</f>
        <v>0</v>
      </c>
      <c r="BI11" s="664"/>
      <c r="BJ11" s="383" t="str">
        <f t="shared" ref="BJ11:BJ50" si="28">_xlfn.IFS(BF11&gt;BC11,"KO : Le montant retenu HT est supérieur au montant raisonnable maximal HT",BF11&gt;Y11,"Attention : Le montant retenu HT est supérieur au montant HT présenté. Merci de revoir la ligne de dépense ou plafonner son montant",BG11&gt;BD11,"KO : Le montant retenu TVA est supérieur au montant raisonnable maximal TVA",BG11&gt;Z11,"Attention : Le montant retenu TVA est supérieur au montant TVA présenté. Merci de revoir la ligne de dépense ou plafonner son montant",Y11=0,"",BF11=Y11,"OK",BF11&lt;Y11,"Montant retenu HT inférieur au montant HT présenté.")</f>
        <v/>
      </c>
      <c r="BK11" s="675">
        <f t="shared" ref="BK11:BK50" si="29">Y11-BF11</f>
        <v>0</v>
      </c>
      <c r="BL11" s="675">
        <f t="shared" ref="BL11:BL50" si="30">Z11-BG11</f>
        <v>0</v>
      </c>
      <c r="BM11" s="675">
        <f t="shared" ref="BM11:BM50" si="31">AA11-BH11</f>
        <v>0</v>
      </c>
    </row>
    <row r="12" spans="2:66" x14ac:dyDescent="0.35">
      <c r="B12" s="457">
        <v>2</v>
      </c>
      <c r="C12" s="12"/>
      <c r="D12" s="23"/>
      <c r="E12" s="18"/>
      <c r="F12" s="18"/>
      <c r="G12" s="23"/>
      <c r="H12" s="12"/>
      <c r="I12" s="26"/>
      <c r="J12" s="2"/>
      <c r="K12" s="12"/>
      <c r="L12" s="12"/>
      <c r="M12" s="209"/>
      <c r="N12" s="19"/>
      <c r="O12" s="12"/>
      <c r="P12" s="29"/>
      <c r="Q12" s="15"/>
      <c r="R12" s="676">
        <f t="shared" ref="R12:R50" si="32">P12+Q12</f>
        <v>0</v>
      </c>
      <c r="S12" s="33"/>
      <c r="T12" s="15"/>
      <c r="U12" s="677">
        <f>S12+T12</f>
        <v>0</v>
      </c>
      <c r="V12" s="37"/>
      <c r="W12" s="15"/>
      <c r="X12" s="678">
        <f>V12+W12</f>
        <v>0</v>
      </c>
      <c r="Y12" s="679">
        <f t="shared" si="22"/>
        <v>0</v>
      </c>
      <c r="Z12" s="680">
        <f t="shared" si="23"/>
        <v>0</v>
      </c>
      <c r="AA12" s="680">
        <f t="shared" si="24"/>
        <v>0</v>
      </c>
      <c r="AB12" s="359"/>
      <c r="AC12" s="482">
        <f t="shared" si="0"/>
        <v>0</v>
      </c>
      <c r="AD12" s="387">
        <f t="shared" si="1"/>
        <v>0</v>
      </c>
      <c r="AE12" s="555">
        <f t="shared" si="2"/>
        <v>0</v>
      </c>
      <c r="AF12" s="555">
        <f t="shared" si="3"/>
        <v>0</v>
      </c>
      <c r="AG12" s="555">
        <f t="shared" si="4"/>
        <v>0</v>
      </c>
      <c r="AH12" s="555">
        <f t="shared" si="5"/>
        <v>0</v>
      </c>
      <c r="AI12" s="555">
        <f t="shared" si="6"/>
        <v>0</v>
      </c>
      <c r="AJ12" s="196">
        <f t="shared" si="7"/>
        <v>0</v>
      </c>
      <c r="AK12" s="555">
        <f t="shared" si="8"/>
        <v>0</v>
      </c>
      <c r="AL12" s="555">
        <f t="shared" si="9"/>
        <v>0</v>
      </c>
      <c r="AM12" s="682">
        <f t="shared" si="10"/>
        <v>0</v>
      </c>
      <c r="AN12" s="555">
        <f t="shared" si="11"/>
        <v>0</v>
      </c>
      <c r="AO12" s="683">
        <f t="shared" si="12"/>
        <v>0</v>
      </c>
      <c r="AP12" s="684">
        <f t="shared" si="13"/>
        <v>0</v>
      </c>
      <c r="AQ12" s="685">
        <f t="shared" si="14"/>
        <v>0</v>
      </c>
      <c r="AR12" s="677">
        <f>AP12+AQ12</f>
        <v>0</v>
      </c>
      <c r="AS12" s="686">
        <f t="shared" si="15"/>
        <v>0</v>
      </c>
      <c r="AT12" s="685">
        <f t="shared" si="16"/>
        <v>0</v>
      </c>
      <c r="AU12" s="677">
        <f>AS12+AT12</f>
        <v>0</v>
      </c>
      <c r="AV12" s="687">
        <f t="shared" si="17"/>
        <v>0</v>
      </c>
      <c r="AW12" s="685">
        <f t="shared" si="18"/>
        <v>0</v>
      </c>
      <c r="AX12" s="678">
        <f>AV12+AW12</f>
        <v>0</v>
      </c>
      <c r="AY12" s="688">
        <f>AP12*AJ12</f>
        <v>0</v>
      </c>
      <c r="AZ12" s="689">
        <f>AQ12*AJ12</f>
        <v>0</v>
      </c>
      <c r="BA12" s="689">
        <f>AY12+AZ12</f>
        <v>0</v>
      </c>
      <c r="BB12" s="566"/>
      <c r="BC12" s="690">
        <f t="shared" si="19"/>
        <v>0</v>
      </c>
      <c r="BD12" s="689">
        <f t="shared" si="25"/>
        <v>0</v>
      </c>
      <c r="BE12" s="690">
        <f t="shared" si="20"/>
        <v>0</v>
      </c>
      <c r="BF12" s="680">
        <f t="shared" ref="BF12:BF50" si="33">AY12</f>
        <v>0</v>
      </c>
      <c r="BG12" s="680">
        <f t="shared" si="26"/>
        <v>0</v>
      </c>
      <c r="BH12" s="680">
        <f t="shared" si="27"/>
        <v>0</v>
      </c>
      <c r="BI12" s="555"/>
      <c r="BJ12" s="387" t="str">
        <f t="shared" si="28"/>
        <v/>
      </c>
      <c r="BK12" s="691">
        <f t="shared" si="29"/>
        <v>0</v>
      </c>
      <c r="BL12" s="691">
        <f t="shared" si="30"/>
        <v>0</v>
      </c>
      <c r="BM12" s="691">
        <f t="shared" si="31"/>
        <v>0</v>
      </c>
    </row>
    <row r="13" spans="2:66" x14ac:dyDescent="0.35">
      <c r="B13" s="457">
        <v>3</v>
      </c>
      <c r="C13" s="12"/>
      <c r="D13" s="23"/>
      <c r="E13" s="18"/>
      <c r="F13" s="18"/>
      <c r="G13" s="23"/>
      <c r="H13" s="12"/>
      <c r="I13" s="26"/>
      <c r="J13" s="2"/>
      <c r="K13" s="12"/>
      <c r="L13" s="12"/>
      <c r="M13" s="209"/>
      <c r="N13" s="19"/>
      <c r="O13" s="12"/>
      <c r="P13" s="29"/>
      <c r="Q13" s="15"/>
      <c r="R13" s="676">
        <f t="shared" si="32"/>
        <v>0</v>
      </c>
      <c r="S13" s="33"/>
      <c r="T13" s="15"/>
      <c r="U13" s="677">
        <f t="shared" ref="U13:U49" si="34">S13+T13</f>
        <v>0</v>
      </c>
      <c r="V13" s="37"/>
      <c r="W13" s="15"/>
      <c r="X13" s="678">
        <f t="shared" ref="X13:X50" si="35">V13+W13</f>
        <v>0</v>
      </c>
      <c r="Y13" s="679">
        <f t="shared" si="22"/>
        <v>0</v>
      </c>
      <c r="Z13" s="680">
        <f t="shared" si="23"/>
        <v>0</v>
      </c>
      <c r="AA13" s="680">
        <f t="shared" si="24"/>
        <v>0</v>
      </c>
      <c r="AB13" s="359"/>
      <c r="AC13" s="482">
        <f t="shared" si="0"/>
        <v>0</v>
      </c>
      <c r="AD13" s="387">
        <f t="shared" si="1"/>
        <v>0</v>
      </c>
      <c r="AE13" s="555">
        <f t="shared" si="2"/>
        <v>0</v>
      </c>
      <c r="AF13" s="555">
        <f t="shared" si="3"/>
        <v>0</v>
      </c>
      <c r="AG13" s="555">
        <f t="shared" si="4"/>
        <v>0</v>
      </c>
      <c r="AH13" s="555">
        <f t="shared" si="5"/>
        <v>0</v>
      </c>
      <c r="AI13" s="555">
        <f t="shared" si="6"/>
        <v>0</v>
      </c>
      <c r="AJ13" s="196">
        <f t="shared" si="7"/>
        <v>0</v>
      </c>
      <c r="AK13" s="555">
        <f t="shared" si="8"/>
        <v>0</v>
      </c>
      <c r="AL13" s="555">
        <f t="shared" si="9"/>
        <v>0</v>
      </c>
      <c r="AM13" s="682">
        <f t="shared" si="10"/>
        <v>0</v>
      </c>
      <c r="AN13" s="555">
        <f t="shared" si="11"/>
        <v>0</v>
      </c>
      <c r="AO13" s="683">
        <f t="shared" si="12"/>
        <v>0</v>
      </c>
      <c r="AP13" s="684">
        <f t="shared" si="13"/>
        <v>0</v>
      </c>
      <c r="AQ13" s="685">
        <f t="shared" si="14"/>
        <v>0</v>
      </c>
      <c r="AR13" s="677">
        <f t="shared" ref="AR13:AR50" si="36">AP13+AQ13</f>
        <v>0</v>
      </c>
      <c r="AS13" s="686">
        <f t="shared" si="15"/>
        <v>0</v>
      </c>
      <c r="AT13" s="685">
        <f t="shared" si="16"/>
        <v>0</v>
      </c>
      <c r="AU13" s="677">
        <f t="shared" ref="AU13:AU50" si="37">AS13+AT13</f>
        <v>0</v>
      </c>
      <c r="AV13" s="687">
        <f t="shared" si="17"/>
        <v>0</v>
      </c>
      <c r="AW13" s="685">
        <f t="shared" si="18"/>
        <v>0</v>
      </c>
      <c r="AX13" s="678">
        <f t="shared" ref="AX13:AX50" si="38">AV13+AW13</f>
        <v>0</v>
      </c>
      <c r="AY13" s="688">
        <f t="shared" ref="AY13:AY50" si="39">AP13*AJ13</f>
        <v>0</v>
      </c>
      <c r="AZ13" s="689">
        <f t="shared" ref="AZ13:AZ50" si="40">AQ13*AJ13</f>
        <v>0</v>
      </c>
      <c r="BA13" s="689">
        <f t="shared" ref="BA13:BA50" si="41">AY13+AZ13</f>
        <v>0</v>
      </c>
      <c r="BB13" s="566"/>
      <c r="BC13" s="690">
        <f t="shared" si="19"/>
        <v>0</v>
      </c>
      <c r="BD13" s="689">
        <f t="shared" si="25"/>
        <v>0</v>
      </c>
      <c r="BE13" s="690">
        <f t="shared" si="20"/>
        <v>0</v>
      </c>
      <c r="BF13" s="680">
        <f t="shared" si="33"/>
        <v>0</v>
      </c>
      <c r="BG13" s="680">
        <f t="shared" si="26"/>
        <v>0</v>
      </c>
      <c r="BH13" s="680">
        <f t="shared" si="27"/>
        <v>0</v>
      </c>
      <c r="BI13" s="555"/>
      <c r="BJ13" s="387" t="str">
        <f t="shared" si="28"/>
        <v/>
      </c>
      <c r="BK13" s="691">
        <f t="shared" si="29"/>
        <v>0</v>
      </c>
      <c r="BL13" s="691">
        <f t="shared" si="30"/>
        <v>0</v>
      </c>
      <c r="BM13" s="691">
        <f t="shared" si="31"/>
        <v>0</v>
      </c>
    </row>
    <row r="14" spans="2:66" x14ac:dyDescent="0.35">
      <c r="B14" s="457">
        <v>4</v>
      </c>
      <c r="C14" s="12"/>
      <c r="D14" s="23"/>
      <c r="E14" s="18"/>
      <c r="F14" s="18"/>
      <c r="G14" s="23"/>
      <c r="H14" s="12"/>
      <c r="I14" s="26"/>
      <c r="J14" s="2"/>
      <c r="K14" s="12"/>
      <c r="L14" s="12"/>
      <c r="M14" s="209"/>
      <c r="N14" s="19"/>
      <c r="O14" s="12"/>
      <c r="P14" s="29"/>
      <c r="Q14" s="15"/>
      <c r="R14" s="676">
        <f t="shared" si="32"/>
        <v>0</v>
      </c>
      <c r="S14" s="33"/>
      <c r="T14" s="15"/>
      <c r="U14" s="677">
        <f t="shared" si="34"/>
        <v>0</v>
      </c>
      <c r="V14" s="37"/>
      <c r="W14" s="15"/>
      <c r="X14" s="678">
        <f t="shared" si="35"/>
        <v>0</v>
      </c>
      <c r="Y14" s="679">
        <f t="shared" si="22"/>
        <v>0</v>
      </c>
      <c r="Z14" s="680">
        <f t="shared" si="23"/>
        <v>0</v>
      </c>
      <c r="AA14" s="680">
        <f t="shared" si="24"/>
        <v>0</v>
      </c>
      <c r="AB14" s="359"/>
      <c r="AC14" s="482">
        <f t="shared" si="0"/>
        <v>0</v>
      </c>
      <c r="AD14" s="387">
        <f t="shared" si="1"/>
        <v>0</v>
      </c>
      <c r="AE14" s="555">
        <f t="shared" si="2"/>
        <v>0</v>
      </c>
      <c r="AF14" s="555">
        <f t="shared" si="3"/>
        <v>0</v>
      </c>
      <c r="AG14" s="555">
        <f t="shared" si="4"/>
        <v>0</v>
      </c>
      <c r="AH14" s="555">
        <f t="shared" si="5"/>
        <v>0</v>
      </c>
      <c r="AI14" s="555">
        <f t="shared" si="6"/>
        <v>0</v>
      </c>
      <c r="AJ14" s="196">
        <f t="shared" si="7"/>
        <v>0</v>
      </c>
      <c r="AK14" s="555">
        <f t="shared" si="8"/>
        <v>0</v>
      </c>
      <c r="AL14" s="555">
        <f t="shared" si="9"/>
        <v>0</v>
      </c>
      <c r="AM14" s="682">
        <f t="shared" si="10"/>
        <v>0</v>
      </c>
      <c r="AN14" s="555">
        <f t="shared" si="11"/>
        <v>0</v>
      </c>
      <c r="AO14" s="683">
        <f t="shared" si="12"/>
        <v>0</v>
      </c>
      <c r="AP14" s="684">
        <f t="shared" si="13"/>
        <v>0</v>
      </c>
      <c r="AQ14" s="685">
        <f t="shared" si="14"/>
        <v>0</v>
      </c>
      <c r="AR14" s="677">
        <f t="shared" si="36"/>
        <v>0</v>
      </c>
      <c r="AS14" s="686">
        <f t="shared" si="15"/>
        <v>0</v>
      </c>
      <c r="AT14" s="685">
        <f t="shared" si="16"/>
        <v>0</v>
      </c>
      <c r="AU14" s="677">
        <f t="shared" si="37"/>
        <v>0</v>
      </c>
      <c r="AV14" s="687">
        <f t="shared" si="17"/>
        <v>0</v>
      </c>
      <c r="AW14" s="685">
        <f t="shared" si="18"/>
        <v>0</v>
      </c>
      <c r="AX14" s="678">
        <f t="shared" si="38"/>
        <v>0</v>
      </c>
      <c r="AY14" s="688">
        <f t="shared" si="39"/>
        <v>0</v>
      </c>
      <c r="AZ14" s="689">
        <f t="shared" si="40"/>
        <v>0</v>
      </c>
      <c r="BA14" s="689">
        <f t="shared" si="41"/>
        <v>0</v>
      </c>
      <c r="BB14" s="566"/>
      <c r="BC14" s="690">
        <f t="shared" si="19"/>
        <v>0</v>
      </c>
      <c r="BD14" s="689">
        <f t="shared" si="25"/>
        <v>0</v>
      </c>
      <c r="BE14" s="690">
        <f t="shared" si="20"/>
        <v>0</v>
      </c>
      <c r="BF14" s="680">
        <f t="shared" si="33"/>
        <v>0</v>
      </c>
      <c r="BG14" s="680">
        <f t="shared" si="26"/>
        <v>0</v>
      </c>
      <c r="BH14" s="680">
        <f t="shared" si="27"/>
        <v>0</v>
      </c>
      <c r="BI14" s="555"/>
      <c r="BJ14" s="387" t="str">
        <f t="shared" si="28"/>
        <v/>
      </c>
      <c r="BK14" s="691">
        <f t="shared" si="29"/>
        <v>0</v>
      </c>
      <c r="BL14" s="691">
        <f t="shared" si="30"/>
        <v>0</v>
      </c>
      <c r="BM14" s="691">
        <f t="shared" si="31"/>
        <v>0</v>
      </c>
    </row>
    <row r="15" spans="2:66" x14ac:dyDescent="0.35">
      <c r="B15" s="457">
        <v>5</v>
      </c>
      <c r="C15" s="12"/>
      <c r="D15" s="23"/>
      <c r="E15" s="18"/>
      <c r="F15" s="18"/>
      <c r="G15" s="23"/>
      <c r="H15" s="12"/>
      <c r="I15" s="26"/>
      <c r="J15" s="2"/>
      <c r="K15" s="12"/>
      <c r="L15" s="12"/>
      <c r="M15" s="209"/>
      <c r="N15" s="19"/>
      <c r="O15" s="12"/>
      <c r="P15" s="29"/>
      <c r="Q15" s="15"/>
      <c r="R15" s="676">
        <f t="shared" si="32"/>
        <v>0</v>
      </c>
      <c r="S15" s="33"/>
      <c r="T15" s="15"/>
      <c r="U15" s="677">
        <f t="shared" si="34"/>
        <v>0</v>
      </c>
      <c r="V15" s="37"/>
      <c r="W15" s="15"/>
      <c r="X15" s="678">
        <f t="shared" si="35"/>
        <v>0</v>
      </c>
      <c r="Y15" s="679">
        <f t="shared" si="22"/>
        <v>0</v>
      </c>
      <c r="Z15" s="680">
        <f t="shared" si="23"/>
        <v>0</v>
      </c>
      <c r="AA15" s="680">
        <f t="shared" si="24"/>
        <v>0</v>
      </c>
      <c r="AB15" s="359"/>
      <c r="AC15" s="482">
        <f t="shared" si="0"/>
        <v>0</v>
      </c>
      <c r="AD15" s="387">
        <f t="shared" si="1"/>
        <v>0</v>
      </c>
      <c r="AE15" s="555">
        <f t="shared" si="2"/>
        <v>0</v>
      </c>
      <c r="AF15" s="555">
        <f t="shared" si="3"/>
        <v>0</v>
      </c>
      <c r="AG15" s="555">
        <f t="shared" si="4"/>
        <v>0</v>
      </c>
      <c r="AH15" s="555">
        <f t="shared" si="5"/>
        <v>0</v>
      </c>
      <c r="AI15" s="555">
        <f t="shared" si="6"/>
        <v>0</v>
      </c>
      <c r="AJ15" s="196">
        <f t="shared" si="7"/>
        <v>0</v>
      </c>
      <c r="AK15" s="555">
        <f t="shared" si="8"/>
        <v>0</v>
      </c>
      <c r="AL15" s="555">
        <f t="shared" si="9"/>
        <v>0</v>
      </c>
      <c r="AM15" s="682">
        <f t="shared" si="10"/>
        <v>0</v>
      </c>
      <c r="AN15" s="555">
        <f t="shared" si="11"/>
        <v>0</v>
      </c>
      <c r="AO15" s="683">
        <f t="shared" si="12"/>
        <v>0</v>
      </c>
      <c r="AP15" s="684">
        <f t="shared" si="13"/>
        <v>0</v>
      </c>
      <c r="AQ15" s="685">
        <f t="shared" si="14"/>
        <v>0</v>
      </c>
      <c r="AR15" s="677">
        <f t="shared" si="36"/>
        <v>0</v>
      </c>
      <c r="AS15" s="686">
        <f t="shared" si="15"/>
        <v>0</v>
      </c>
      <c r="AT15" s="685">
        <f t="shared" si="16"/>
        <v>0</v>
      </c>
      <c r="AU15" s="677">
        <f t="shared" si="37"/>
        <v>0</v>
      </c>
      <c r="AV15" s="687">
        <f t="shared" si="17"/>
        <v>0</v>
      </c>
      <c r="AW15" s="685">
        <f t="shared" si="18"/>
        <v>0</v>
      </c>
      <c r="AX15" s="678">
        <f t="shared" si="38"/>
        <v>0</v>
      </c>
      <c r="AY15" s="688">
        <f t="shared" si="39"/>
        <v>0</v>
      </c>
      <c r="AZ15" s="689">
        <f t="shared" si="40"/>
        <v>0</v>
      </c>
      <c r="BA15" s="689">
        <f t="shared" si="41"/>
        <v>0</v>
      </c>
      <c r="BB15" s="566"/>
      <c r="BC15" s="690">
        <f t="shared" si="19"/>
        <v>0</v>
      </c>
      <c r="BD15" s="689">
        <f t="shared" si="25"/>
        <v>0</v>
      </c>
      <c r="BE15" s="690">
        <f t="shared" si="20"/>
        <v>0</v>
      </c>
      <c r="BF15" s="680">
        <f t="shared" si="33"/>
        <v>0</v>
      </c>
      <c r="BG15" s="680">
        <f t="shared" si="26"/>
        <v>0</v>
      </c>
      <c r="BH15" s="680">
        <f t="shared" si="27"/>
        <v>0</v>
      </c>
      <c r="BI15" s="555"/>
      <c r="BJ15" s="387" t="str">
        <f t="shared" si="28"/>
        <v/>
      </c>
      <c r="BK15" s="691">
        <f t="shared" si="29"/>
        <v>0</v>
      </c>
      <c r="BL15" s="691">
        <f t="shared" si="30"/>
        <v>0</v>
      </c>
      <c r="BM15" s="691">
        <f t="shared" si="31"/>
        <v>0</v>
      </c>
    </row>
    <row r="16" spans="2:66" x14ac:dyDescent="0.35">
      <c r="B16" s="457">
        <v>6</v>
      </c>
      <c r="C16" s="12"/>
      <c r="D16" s="23"/>
      <c r="E16" s="18"/>
      <c r="F16" s="18"/>
      <c r="G16" s="23"/>
      <c r="H16" s="12"/>
      <c r="I16" s="26"/>
      <c r="J16" s="2"/>
      <c r="K16" s="12"/>
      <c r="L16" s="12"/>
      <c r="M16" s="209"/>
      <c r="N16" s="19"/>
      <c r="O16" s="12"/>
      <c r="P16" s="29"/>
      <c r="Q16" s="15"/>
      <c r="R16" s="676">
        <f t="shared" ref="R16:R35" si="42">P16+Q16</f>
        <v>0</v>
      </c>
      <c r="S16" s="33"/>
      <c r="T16" s="15"/>
      <c r="U16" s="677">
        <f t="shared" ref="U16:U35" si="43">S16+T16</f>
        <v>0</v>
      </c>
      <c r="V16" s="37"/>
      <c r="W16" s="15"/>
      <c r="X16" s="678">
        <f t="shared" ref="X16:X35" si="44">V16+W16</f>
        <v>0</v>
      </c>
      <c r="Y16" s="679">
        <f t="shared" si="22"/>
        <v>0</v>
      </c>
      <c r="Z16" s="680">
        <f t="shared" si="23"/>
        <v>0</v>
      </c>
      <c r="AA16" s="680">
        <f t="shared" si="24"/>
        <v>0</v>
      </c>
      <c r="AB16" s="359"/>
      <c r="AC16" s="482">
        <f t="shared" si="0"/>
        <v>0</v>
      </c>
      <c r="AD16" s="387">
        <f t="shared" si="1"/>
        <v>0</v>
      </c>
      <c r="AE16" s="555">
        <f t="shared" si="2"/>
        <v>0</v>
      </c>
      <c r="AF16" s="555">
        <f t="shared" si="3"/>
        <v>0</v>
      </c>
      <c r="AG16" s="555">
        <f t="shared" si="4"/>
        <v>0</v>
      </c>
      <c r="AH16" s="555">
        <f t="shared" si="5"/>
        <v>0</v>
      </c>
      <c r="AI16" s="555">
        <f t="shared" si="6"/>
        <v>0</v>
      </c>
      <c r="AJ16" s="196">
        <f t="shared" si="7"/>
        <v>0</v>
      </c>
      <c r="AK16" s="555">
        <f t="shared" si="8"/>
        <v>0</v>
      </c>
      <c r="AL16" s="555">
        <f t="shared" si="9"/>
        <v>0</v>
      </c>
      <c r="AM16" s="682">
        <f t="shared" si="10"/>
        <v>0</v>
      </c>
      <c r="AN16" s="555">
        <f t="shared" si="11"/>
        <v>0</v>
      </c>
      <c r="AO16" s="683">
        <f t="shared" si="12"/>
        <v>0</v>
      </c>
      <c r="AP16" s="684">
        <f t="shared" si="13"/>
        <v>0</v>
      </c>
      <c r="AQ16" s="685">
        <f t="shared" si="14"/>
        <v>0</v>
      </c>
      <c r="AR16" s="677">
        <f t="shared" ref="AR16:AR35" si="45">AP16+AQ16</f>
        <v>0</v>
      </c>
      <c r="AS16" s="686">
        <f t="shared" si="15"/>
        <v>0</v>
      </c>
      <c r="AT16" s="685">
        <f t="shared" si="16"/>
        <v>0</v>
      </c>
      <c r="AU16" s="677">
        <f t="shared" ref="AU16:AU35" si="46">AS16+AT16</f>
        <v>0</v>
      </c>
      <c r="AV16" s="687">
        <f t="shared" si="17"/>
        <v>0</v>
      </c>
      <c r="AW16" s="685">
        <f t="shared" si="18"/>
        <v>0</v>
      </c>
      <c r="AX16" s="678">
        <f t="shared" ref="AX16:AX35" si="47">AV16+AW16</f>
        <v>0</v>
      </c>
      <c r="AY16" s="688">
        <f t="shared" si="39"/>
        <v>0</v>
      </c>
      <c r="AZ16" s="689">
        <f t="shared" si="40"/>
        <v>0</v>
      </c>
      <c r="BA16" s="689">
        <f t="shared" si="41"/>
        <v>0</v>
      </c>
      <c r="BB16" s="566"/>
      <c r="BC16" s="690">
        <f t="shared" si="19"/>
        <v>0</v>
      </c>
      <c r="BD16" s="689">
        <f t="shared" si="25"/>
        <v>0</v>
      </c>
      <c r="BE16" s="690">
        <f t="shared" si="20"/>
        <v>0</v>
      </c>
      <c r="BF16" s="680">
        <f t="shared" si="33"/>
        <v>0</v>
      </c>
      <c r="BG16" s="680">
        <f t="shared" si="26"/>
        <v>0</v>
      </c>
      <c r="BH16" s="680">
        <f t="shared" si="27"/>
        <v>0</v>
      </c>
      <c r="BI16" s="555"/>
      <c r="BJ16" s="387" t="str">
        <f t="shared" si="28"/>
        <v/>
      </c>
      <c r="BK16" s="691">
        <f t="shared" si="29"/>
        <v>0</v>
      </c>
      <c r="BL16" s="691">
        <f t="shared" si="30"/>
        <v>0</v>
      </c>
      <c r="BM16" s="691">
        <f t="shared" si="31"/>
        <v>0</v>
      </c>
    </row>
    <row r="17" spans="2:65" x14ac:dyDescent="0.35">
      <c r="B17" s="457">
        <v>7</v>
      </c>
      <c r="C17" s="12"/>
      <c r="D17" s="23"/>
      <c r="E17" s="18"/>
      <c r="F17" s="18"/>
      <c r="G17" s="23"/>
      <c r="H17" s="12"/>
      <c r="I17" s="26"/>
      <c r="J17" s="2"/>
      <c r="K17" s="12"/>
      <c r="L17" s="12"/>
      <c r="M17" s="209"/>
      <c r="N17" s="19"/>
      <c r="O17" s="12"/>
      <c r="P17" s="29"/>
      <c r="Q17" s="15"/>
      <c r="R17" s="676">
        <f t="shared" si="42"/>
        <v>0</v>
      </c>
      <c r="S17" s="33"/>
      <c r="T17" s="15"/>
      <c r="U17" s="677">
        <f t="shared" si="43"/>
        <v>0</v>
      </c>
      <c r="V17" s="37"/>
      <c r="W17" s="15"/>
      <c r="X17" s="678">
        <f t="shared" si="44"/>
        <v>0</v>
      </c>
      <c r="Y17" s="679">
        <f t="shared" si="22"/>
        <v>0</v>
      </c>
      <c r="Z17" s="680">
        <f t="shared" si="23"/>
        <v>0</v>
      </c>
      <c r="AA17" s="680">
        <f t="shared" si="24"/>
        <v>0</v>
      </c>
      <c r="AB17" s="359"/>
      <c r="AC17" s="482">
        <f t="shared" si="0"/>
        <v>0</v>
      </c>
      <c r="AD17" s="387">
        <f t="shared" si="1"/>
        <v>0</v>
      </c>
      <c r="AE17" s="555">
        <f t="shared" si="2"/>
        <v>0</v>
      </c>
      <c r="AF17" s="555">
        <f t="shared" si="3"/>
        <v>0</v>
      </c>
      <c r="AG17" s="555">
        <f t="shared" si="4"/>
        <v>0</v>
      </c>
      <c r="AH17" s="555">
        <f t="shared" si="5"/>
        <v>0</v>
      </c>
      <c r="AI17" s="555">
        <f t="shared" si="6"/>
        <v>0</v>
      </c>
      <c r="AJ17" s="196">
        <f t="shared" si="7"/>
        <v>0</v>
      </c>
      <c r="AK17" s="555">
        <f t="shared" si="8"/>
        <v>0</v>
      </c>
      <c r="AL17" s="555">
        <f t="shared" si="9"/>
        <v>0</v>
      </c>
      <c r="AM17" s="682">
        <f t="shared" si="10"/>
        <v>0</v>
      </c>
      <c r="AN17" s="555">
        <f t="shared" si="11"/>
        <v>0</v>
      </c>
      <c r="AO17" s="683">
        <f t="shared" si="12"/>
        <v>0</v>
      </c>
      <c r="AP17" s="684">
        <f t="shared" si="13"/>
        <v>0</v>
      </c>
      <c r="AQ17" s="685">
        <f t="shared" si="14"/>
        <v>0</v>
      </c>
      <c r="AR17" s="677">
        <f t="shared" si="45"/>
        <v>0</v>
      </c>
      <c r="AS17" s="686">
        <f t="shared" si="15"/>
        <v>0</v>
      </c>
      <c r="AT17" s="685">
        <f t="shared" si="16"/>
        <v>0</v>
      </c>
      <c r="AU17" s="677">
        <f t="shared" si="46"/>
        <v>0</v>
      </c>
      <c r="AV17" s="687">
        <f t="shared" si="17"/>
        <v>0</v>
      </c>
      <c r="AW17" s="685">
        <f t="shared" si="18"/>
        <v>0</v>
      </c>
      <c r="AX17" s="678">
        <f t="shared" si="47"/>
        <v>0</v>
      </c>
      <c r="AY17" s="688">
        <f t="shared" si="39"/>
        <v>0</v>
      </c>
      <c r="AZ17" s="689">
        <f t="shared" si="40"/>
        <v>0</v>
      </c>
      <c r="BA17" s="689">
        <f t="shared" si="41"/>
        <v>0</v>
      </c>
      <c r="BB17" s="566"/>
      <c r="BC17" s="690">
        <f t="shared" si="19"/>
        <v>0</v>
      </c>
      <c r="BD17" s="689">
        <f t="shared" si="25"/>
        <v>0</v>
      </c>
      <c r="BE17" s="690">
        <f t="shared" si="20"/>
        <v>0</v>
      </c>
      <c r="BF17" s="680">
        <f t="shared" si="33"/>
        <v>0</v>
      </c>
      <c r="BG17" s="680">
        <f t="shared" si="26"/>
        <v>0</v>
      </c>
      <c r="BH17" s="680">
        <f t="shared" si="27"/>
        <v>0</v>
      </c>
      <c r="BI17" s="555"/>
      <c r="BJ17" s="387" t="str">
        <f t="shared" si="28"/>
        <v/>
      </c>
      <c r="BK17" s="691">
        <f t="shared" si="29"/>
        <v>0</v>
      </c>
      <c r="BL17" s="691">
        <f t="shared" si="30"/>
        <v>0</v>
      </c>
      <c r="BM17" s="691">
        <f t="shared" si="31"/>
        <v>0</v>
      </c>
    </row>
    <row r="18" spans="2:65" x14ac:dyDescent="0.35">
      <c r="B18" s="457">
        <v>8</v>
      </c>
      <c r="C18" s="12"/>
      <c r="D18" s="23"/>
      <c r="E18" s="18"/>
      <c r="F18" s="18"/>
      <c r="G18" s="23"/>
      <c r="H18" s="12"/>
      <c r="I18" s="26"/>
      <c r="J18" s="2"/>
      <c r="K18" s="12"/>
      <c r="L18" s="12"/>
      <c r="M18" s="209"/>
      <c r="N18" s="19"/>
      <c r="O18" s="12"/>
      <c r="P18" s="29"/>
      <c r="Q18" s="15"/>
      <c r="R18" s="676">
        <f t="shared" si="42"/>
        <v>0</v>
      </c>
      <c r="S18" s="33"/>
      <c r="T18" s="15"/>
      <c r="U18" s="677">
        <f t="shared" si="43"/>
        <v>0</v>
      </c>
      <c r="V18" s="37"/>
      <c r="W18" s="15"/>
      <c r="X18" s="678">
        <f t="shared" si="44"/>
        <v>0</v>
      </c>
      <c r="Y18" s="679">
        <f t="shared" si="22"/>
        <v>0</v>
      </c>
      <c r="Z18" s="680">
        <f t="shared" si="23"/>
        <v>0</v>
      </c>
      <c r="AA18" s="680">
        <f t="shared" si="24"/>
        <v>0</v>
      </c>
      <c r="AB18" s="359"/>
      <c r="AC18" s="482">
        <f t="shared" si="0"/>
        <v>0</v>
      </c>
      <c r="AD18" s="387">
        <f t="shared" si="1"/>
        <v>0</v>
      </c>
      <c r="AE18" s="555">
        <f t="shared" si="2"/>
        <v>0</v>
      </c>
      <c r="AF18" s="555">
        <f t="shared" si="3"/>
        <v>0</v>
      </c>
      <c r="AG18" s="555">
        <f t="shared" si="4"/>
        <v>0</v>
      </c>
      <c r="AH18" s="555">
        <f t="shared" si="5"/>
        <v>0</v>
      </c>
      <c r="AI18" s="555">
        <f t="shared" si="6"/>
        <v>0</v>
      </c>
      <c r="AJ18" s="196">
        <f t="shared" si="7"/>
        <v>0</v>
      </c>
      <c r="AK18" s="555">
        <f t="shared" si="8"/>
        <v>0</v>
      </c>
      <c r="AL18" s="555">
        <f t="shared" si="9"/>
        <v>0</v>
      </c>
      <c r="AM18" s="682">
        <f t="shared" si="10"/>
        <v>0</v>
      </c>
      <c r="AN18" s="555">
        <f t="shared" si="11"/>
        <v>0</v>
      </c>
      <c r="AO18" s="683">
        <f t="shared" si="12"/>
        <v>0</v>
      </c>
      <c r="AP18" s="684">
        <f t="shared" si="13"/>
        <v>0</v>
      </c>
      <c r="AQ18" s="685">
        <f t="shared" si="14"/>
        <v>0</v>
      </c>
      <c r="AR18" s="677">
        <f t="shared" si="45"/>
        <v>0</v>
      </c>
      <c r="AS18" s="686">
        <f t="shared" si="15"/>
        <v>0</v>
      </c>
      <c r="AT18" s="685">
        <f t="shared" si="16"/>
        <v>0</v>
      </c>
      <c r="AU18" s="677">
        <f t="shared" si="46"/>
        <v>0</v>
      </c>
      <c r="AV18" s="687">
        <f t="shared" si="17"/>
        <v>0</v>
      </c>
      <c r="AW18" s="685">
        <f t="shared" si="18"/>
        <v>0</v>
      </c>
      <c r="AX18" s="678">
        <f t="shared" si="47"/>
        <v>0</v>
      </c>
      <c r="AY18" s="688">
        <f t="shared" si="39"/>
        <v>0</v>
      </c>
      <c r="AZ18" s="689">
        <f t="shared" si="40"/>
        <v>0</v>
      </c>
      <c r="BA18" s="689">
        <f t="shared" si="41"/>
        <v>0</v>
      </c>
      <c r="BB18" s="566"/>
      <c r="BC18" s="690">
        <f t="shared" si="19"/>
        <v>0</v>
      </c>
      <c r="BD18" s="689">
        <f t="shared" si="25"/>
        <v>0</v>
      </c>
      <c r="BE18" s="690">
        <f t="shared" si="20"/>
        <v>0</v>
      </c>
      <c r="BF18" s="680">
        <f t="shared" si="33"/>
        <v>0</v>
      </c>
      <c r="BG18" s="680">
        <f t="shared" si="26"/>
        <v>0</v>
      </c>
      <c r="BH18" s="680">
        <f t="shared" si="27"/>
        <v>0</v>
      </c>
      <c r="BI18" s="555"/>
      <c r="BJ18" s="387" t="str">
        <f t="shared" si="28"/>
        <v/>
      </c>
      <c r="BK18" s="691">
        <f t="shared" si="29"/>
        <v>0</v>
      </c>
      <c r="BL18" s="691">
        <f t="shared" si="30"/>
        <v>0</v>
      </c>
      <c r="BM18" s="691">
        <f t="shared" si="31"/>
        <v>0</v>
      </c>
    </row>
    <row r="19" spans="2:65" x14ac:dyDescent="0.35">
      <c r="B19" s="457">
        <v>9</v>
      </c>
      <c r="C19" s="12"/>
      <c r="D19" s="23"/>
      <c r="E19" s="18"/>
      <c r="F19" s="18"/>
      <c r="G19" s="23"/>
      <c r="H19" s="12"/>
      <c r="I19" s="26"/>
      <c r="J19" s="2"/>
      <c r="K19" s="12"/>
      <c r="L19" s="12"/>
      <c r="M19" s="209"/>
      <c r="N19" s="19"/>
      <c r="O19" s="12"/>
      <c r="P19" s="29"/>
      <c r="Q19" s="15"/>
      <c r="R19" s="676">
        <f t="shared" si="42"/>
        <v>0</v>
      </c>
      <c r="S19" s="33"/>
      <c r="T19" s="15"/>
      <c r="U19" s="677">
        <f t="shared" si="43"/>
        <v>0</v>
      </c>
      <c r="V19" s="37"/>
      <c r="W19" s="15"/>
      <c r="X19" s="678">
        <f t="shared" si="44"/>
        <v>0</v>
      </c>
      <c r="Y19" s="679">
        <f t="shared" si="22"/>
        <v>0</v>
      </c>
      <c r="Z19" s="680">
        <f t="shared" si="23"/>
        <v>0</v>
      </c>
      <c r="AA19" s="680">
        <f t="shared" si="24"/>
        <v>0</v>
      </c>
      <c r="AB19" s="359"/>
      <c r="AC19" s="482">
        <f t="shared" si="0"/>
        <v>0</v>
      </c>
      <c r="AD19" s="387">
        <f t="shared" si="1"/>
        <v>0</v>
      </c>
      <c r="AE19" s="555">
        <f t="shared" si="2"/>
        <v>0</v>
      </c>
      <c r="AF19" s="555">
        <f t="shared" si="3"/>
        <v>0</v>
      </c>
      <c r="AG19" s="555">
        <f t="shared" si="4"/>
        <v>0</v>
      </c>
      <c r="AH19" s="555">
        <f t="shared" si="5"/>
        <v>0</v>
      </c>
      <c r="AI19" s="555">
        <f t="shared" si="6"/>
        <v>0</v>
      </c>
      <c r="AJ19" s="196">
        <f t="shared" si="7"/>
        <v>0</v>
      </c>
      <c r="AK19" s="555">
        <f t="shared" si="8"/>
        <v>0</v>
      </c>
      <c r="AL19" s="555">
        <f t="shared" si="9"/>
        <v>0</v>
      </c>
      <c r="AM19" s="682">
        <f t="shared" si="10"/>
        <v>0</v>
      </c>
      <c r="AN19" s="555">
        <f t="shared" si="11"/>
        <v>0</v>
      </c>
      <c r="AO19" s="683">
        <f t="shared" si="12"/>
        <v>0</v>
      </c>
      <c r="AP19" s="684">
        <f t="shared" si="13"/>
        <v>0</v>
      </c>
      <c r="AQ19" s="685">
        <f t="shared" si="14"/>
        <v>0</v>
      </c>
      <c r="AR19" s="677">
        <f t="shared" si="45"/>
        <v>0</v>
      </c>
      <c r="AS19" s="686">
        <f t="shared" si="15"/>
        <v>0</v>
      </c>
      <c r="AT19" s="685">
        <f t="shared" si="16"/>
        <v>0</v>
      </c>
      <c r="AU19" s="677">
        <f t="shared" si="46"/>
        <v>0</v>
      </c>
      <c r="AV19" s="687">
        <f t="shared" si="17"/>
        <v>0</v>
      </c>
      <c r="AW19" s="685">
        <f t="shared" si="18"/>
        <v>0</v>
      </c>
      <c r="AX19" s="678">
        <f t="shared" si="47"/>
        <v>0</v>
      </c>
      <c r="AY19" s="688">
        <f t="shared" si="39"/>
        <v>0</v>
      </c>
      <c r="AZ19" s="689">
        <f t="shared" si="40"/>
        <v>0</v>
      </c>
      <c r="BA19" s="689">
        <f t="shared" si="41"/>
        <v>0</v>
      </c>
      <c r="BB19" s="566"/>
      <c r="BC19" s="690">
        <f t="shared" si="19"/>
        <v>0</v>
      </c>
      <c r="BD19" s="689">
        <f t="shared" si="25"/>
        <v>0</v>
      </c>
      <c r="BE19" s="690">
        <f t="shared" si="20"/>
        <v>0</v>
      </c>
      <c r="BF19" s="680">
        <f t="shared" si="33"/>
        <v>0</v>
      </c>
      <c r="BG19" s="680">
        <f t="shared" si="26"/>
        <v>0</v>
      </c>
      <c r="BH19" s="680">
        <f t="shared" si="27"/>
        <v>0</v>
      </c>
      <c r="BI19" s="555"/>
      <c r="BJ19" s="387" t="str">
        <f t="shared" si="28"/>
        <v/>
      </c>
      <c r="BK19" s="691">
        <f t="shared" si="29"/>
        <v>0</v>
      </c>
      <c r="BL19" s="691">
        <f t="shared" si="30"/>
        <v>0</v>
      </c>
      <c r="BM19" s="691">
        <f t="shared" si="31"/>
        <v>0</v>
      </c>
    </row>
    <row r="20" spans="2:65" x14ac:dyDescent="0.35">
      <c r="B20" s="457">
        <v>10</v>
      </c>
      <c r="C20" s="12"/>
      <c r="D20" s="23"/>
      <c r="E20" s="18"/>
      <c r="F20" s="18"/>
      <c r="G20" s="23"/>
      <c r="H20" s="12"/>
      <c r="I20" s="26"/>
      <c r="J20" s="2"/>
      <c r="K20" s="12"/>
      <c r="L20" s="12"/>
      <c r="M20" s="209"/>
      <c r="N20" s="19"/>
      <c r="O20" s="12"/>
      <c r="P20" s="29"/>
      <c r="Q20" s="15"/>
      <c r="R20" s="676">
        <f t="shared" si="42"/>
        <v>0</v>
      </c>
      <c r="S20" s="33"/>
      <c r="T20" s="15"/>
      <c r="U20" s="677">
        <f t="shared" si="43"/>
        <v>0</v>
      </c>
      <c r="V20" s="37"/>
      <c r="W20" s="15"/>
      <c r="X20" s="678">
        <f t="shared" si="44"/>
        <v>0</v>
      </c>
      <c r="Y20" s="679">
        <f t="shared" si="22"/>
        <v>0</v>
      </c>
      <c r="Z20" s="680">
        <f t="shared" si="23"/>
        <v>0</v>
      </c>
      <c r="AA20" s="680">
        <f t="shared" si="24"/>
        <v>0</v>
      </c>
      <c r="AB20" s="359"/>
      <c r="AC20" s="482">
        <f t="shared" si="0"/>
        <v>0</v>
      </c>
      <c r="AD20" s="387">
        <f t="shared" si="1"/>
        <v>0</v>
      </c>
      <c r="AE20" s="555">
        <f t="shared" si="2"/>
        <v>0</v>
      </c>
      <c r="AF20" s="555">
        <f t="shared" si="3"/>
        <v>0</v>
      </c>
      <c r="AG20" s="555">
        <f t="shared" si="4"/>
        <v>0</v>
      </c>
      <c r="AH20" s="555">
        <f t="shared" si="5"/>
        <v>0</v>
      </c>
      <c r="AI20" s="555">
        <f t="shared" si="6"/>
        <v>0</v>
      </c>
      <c r="AJ20" s="196">
        <f t="shared" si="7"/>
        <v>0</v>
      </c>
      <c r="AK20" s="555">
        <f t="shared" si="8"/>
        <v>0</v>
      </c>
      <c r="AL20" s="555">
        <f t="shared" si="9"/>
        <v>0</v>
      </c>
      <c r="AM20" s="682">
        <f t="shared" si="10"/>
        <v>0</v>
      </c>
      <c r="AN20" s="555">
        <f t="shared" si="11"/>
        <v>0</v>
      </c>
      <c r="AO20" s="683">
        <f t="shared" si="12"/>
        <v>0</v>
      </c>
      <c r="AP20" s="684">
        <f t="shared" si="13"/>
        <v>0</v>
      </c>
      <c r="AQ20" s="685">
        <f t="shared" si="14"/>
        <v>0</v>
      </c>
      <c r="AR20" s="677">
        <f t="shared" si="45"/>
        <v>0</v>
      </c>
      <c r="AS20" s="686">
        <f t="shared" si="15"/>
        <v>0</v>
      </c>
      <c r="AT20" s="685">
        <f t="shared" si="16"/>
        <v>0</v>
      </c>
      <c r="AU20" s="677">
        <f t="shared" si="46"/>
        <v>0</v>
      </c>
      <c r="AV20" s="687">
        <f t="shared" si="17"/>
        <v>0</v>
      </c>
      <c r="AW20" s="685">
        <f t="shared" si="18"/>
        <v>0</v>
      </c>
      <c r="AX20" s="678">
        <f t="shared" si="47"/>
        <v>0</v>
      </c>
      <c r="AY20" s="688">
        <f t="shared" si="39"/>
        <v>0</v>
      </c>
      <c r="AZ20" s="689">
        <f t="shared" si="40"/>
        <v>0</v>
      </c>
      <c r="BA20" s="689">
        <f t="shared" si="41"/>
        <v>0</v>
      </c>
      <c r="BB20" s="566"/>
      <c r="BC20" s="690">
        <f t="shared" si="19"/>
        <v>0</v>
      </c>
      <c r="BD20" s="689">
        <f t="shared" si="25"/>
        <v>0</v>
      </c>
      <c r="BE20" s="690">
        <f t="shared" si="20"/>
        <v>0</v>
      </c>
      <c r="BF20" s="680">
        <f t="shared" si="33"/>
        <v>0</v>
      </c>
      <c r="BG20" s="680">
        <f t="shared" si="26"/>
        <v>0</v>
      </c>
      <c r="BH20" s="680">
        <f t="shared" si="27"/>
        <v>0</v>
      </c>
      <c r="BI20" s="555"/>
      <c r="BJ20" s="387" t="str">
        <f t="shared" si="28"/>
        <v/>
      </c>
      <c r="BK20" s="691">
        <f t="shared" si="29"/>
        <v>0</v>
      </c>
      <c r="BL20" s="691">
        <f t="shared" si="30"/>
        <v>0</v>
      </c>
      <c r="BM20" s="691">
        <f t="shared" si="31"/>
        <v>0</v>
      </c>
    </row>
    <row r="21" spans="2:65" x14ac:dyDescent="0.35">
      <c r="B21" s="457">
        <v>11</v>
      </c>
      <c r="C21" s="12"/>
      <c r="D21" s="23"/>
      <c r="E21" s="18"/>
      <c r="F21" s="18"/>
      <c r="G21" s="23"/>
      <c r="H21" s="12"/>
      <c r="I21" s="26"/>
      <c r="J21" s="2"/>
      <c r="K21" s="12"/>
      <c r="L21" s="12"/>
      <c r="M21" s="209"/>
      <c r="N21" s="19"/>
      <c r="O21" s="12"/>
      <c r="P21" s="29"/>
      <c r="Q21" s="15"/>
      <c r="R21" s="676">
        <f t="shared" si="42"/>
        <v>0</v>
      </c>
      <c r="S21" s="33"/>
      <c r="T21" s="15"/>
      <c r="U21" s="677">
        <f t="shared" si="43"/>
        <v>0</v>
      </c>
      <c r="V21" s="37"/>
      <c r="W21" s="15"/>
      <c r="X21" s="678">
        <f t="shared" si="44"/>
        <v>0</v>
      </c>
      <c r="Y21" s="679">
        <f t="shared" si="22"/>
        <v>0</v>
      </c>
      <c r="Z21" s="680">
        <f t="shared" si="23"/>
        <v>0</v>
      </c>
      <c r="AA21" s="680">
        <f t="shared" si="24"/>
        <v>0</v>
      </c>
      <c r="AB21" s="359"/>
      <c r="AC21" s="482">
        <f t="shared" si="0"/>
        <v>0</v>
      </c>
      <c r="AD21" s="387">
        <f t="shared" si="1"/>
        <v>0</v>
      </c>
      <c r="AE21" s="555">
        <f t="shared" si="2"/>
        <v>0</v>
      </c>
      <c r="AF21" s="555">
        <f t="shared" si="3"/>
        <v>0</v>
      </c>
      <c r="AG21" s="555">
        <f t="shared" si="4"/>
        <v>0</v>
      </c>
      <c r="AH21" s="555">
        <f t="shared" si="5"/>
        <v>0</v>
      </c>
      <c r="AI21" s="555">
        <f t="shared" si="6"/>
        <v>0</v>
      </c>
      <c r="AJ21" s="196">
        <f t="shared" si="7"/>
        <v>0</v>
      </c>
      <c r="AK21" s="555">
        <f t="shared" si="8"/>
        <v>0</v>
      </c>
      <c r="AL21" s="555">
        <f t="shared" si="9"/>
        <v>0</v>
      </c>
      <c r="AM21" s="682">
        <f t="shared" si="10"/>
        <v>0</v>
      </c>
      <c r="AN21" s="555">
        <f t="shared" si="11"/>
        <v>0</v>
      </c>
      <c r="AO21" s="683">
        <f t="shared" si="12"/>
        <v>0</v>
      </c>
      <c r="AP21" s="684">
        <f t="shared" si="13"/>
        <v>0</v>
      </c>
      <c r="AQ21" s="685">
        <f t="shared" si="14"/>
        <v>0</v>
      </c>
      <c r="AR21" s="677">
        <f t="shared" si="45"/>
        <v>0</v>
      </c>
      <c r="AS21" s="686">
        <f t="shared" si="15"/>
        <v>0</v>
      </c>
      <c r="AT21" s="685">
        <f t="shared" si="16"/>
        <v>0</v>
      </c>
      <c r="AU21" s="677">
        <f t="shared" si="46"/>
        <v>0</v>
      </c>
      <c r="AV21" s="687">
        <f t="shared" si="17"/>
        <v>0</v>
      </c>
      <c r="AW21" s="685">
        <f t="shared" si="18"/>
        <v>0</v>
      </c>
      <c r="AX21" s="678">
        <f t="shared" si="47"/>
        <v>0</v>
      </c>
      <c r="AY21" s="688">
        <f t="shared" si="39"/>
        <v>0</v>
      </c>
      <c r="AZ21" s="689">
        <f t="shared" si="40"/>
        <v>0</v>
      </c>
      <c r="BA21" s="689">
        <f t="shared" si="41"/>
        <v>0</v>
      </c>
      <c r="BB21" s="566"/>
      <c r="BC21" s="690">
        <f t="shared" si="19"/>
        <v>0</v>
      </c>
      <c r="BD21" s="689">
        <f t="shared" si="25"/>
        <v>0</v>
      </c>
      <c r="BE21" s="690">
        <f t="shared" si="20"/>
        <v>0</v>
      </c>
      <c r="BF21" s="680">
        <f t="shared" si="33"/>
        <v>0</v>
      </c>
      <c r="BG21" s="680">
        <f t="shared" si="26"/>
        <v>0</v>
      </c>
      <c r="BH21" s="680">
        <f t="shared" si="27"/>
        <v>0</v>
      </c>
      <c r="BI21" s="555"/>
      <c r="BJ21" s="387" t="str">
        <f t="shared" si="28"/>
        <v/>
      </c>
      <c r="BK21" s="691">
        <f t="shared" si="29"/>
        <v>0</v>
      </c>
      <c r="BL21" s="691">
        <f t="shared" si="30"/>
        <v>0</v>
      </c>
      <c r="BM21" s="691">
        <f t="shared" si="31"/>
        <v>0</v>
      </c>
    </row>
    <row r="22" spans="2:65" x14ac:dyDescent="0.35">
      <c r="B22" s="457">
        <v>12</v>
      </c>
      <c r="C22" s="12"/>
      <c r="D22" s="23"/>
      <c r="E22" s="18"/>
      <c r="F22" s="18"/>
      <c r="G22" s="23"/>
      <c r="H22" s="12"/>
      <c r="I22" s="26"/>
      <c r="J22" s="2"/>
      <c r="K22" s="12"/>
      <c r="L22" s="12"/>
      <c r="M22" s="209"/>
      <c r="N22" s="19"/>
      <c r="O22" s="12"/>
      <c r="P22" s="29"/>
      <c r="Q22" s="15"/>
      <c r="R22" s="676">
        <f t="shared" si="42"/>
        <v>0</v>
      </c>
      <c r="S22" s="33"/>
      <c r="T22" s="15"/>
      <c r="U22" s="677">
        <f t="shared" si="43"/>
        <v>0</v>
      </c>
      <c r="V22" s="37"/>
      <c r="W22" s="15"/>
      <c r="X22" s="678">
        <f t="shared" si="44"/>
        <v>0</v>
      </c>
      <c r="Y22" s="679">
        <f t="shared" si="22"/>
        <v>0</v>
      </c>
      <c r="Z22" s="680">
        <f t="shared" si="23"/>
        <v>0</v>
      </c>
      <c r="AA22" s="680">
        <f t="shared" si="24"/>
        <v>0</v>
      </c>
      <c r="AB22" s="359"/>
      <c r="AC22" s="482">
        <f t="shared" si="0"/>
        <v>0</v>
      </c>
      <c r="AD22" s="387">
        <f t="shared" si="1"/>
        <v>0</v>
      </c>
      <c r="AE22" s="555">
        <f t="shared" si="2"/>
        <v>0</v>
      </c>
      <c r="AF22" s="555">
        <f t="shared" si="3"/>
        <v>0</v>
      </c>
      <c r="AG22" s="555">
        <f t="shared" si="4"/>
        <v>0</v>
      </c>
      <c r="AH22" s="555">
        <f t="shared" si="5"/>
        <v>0</v>
      </c>
      <c r="AI22" s="555">
        <f t="shared" si="6"/>
        <v>0</v>
      </c>
      <c r="AJ22" s="196">
        <f t="shared" si="7"/>
        <v>0</v>
      </c>
      <c r="AK22" s="555">
        <f t="shared" si="8"/>
        <v>0</v>
      </c>
      <c r="AL22" s="555">
        <f t="shared" si="9"/>
        <v>0</v>
      </c>
      <c r="AM22" s="682">
        <f t="shared" si="10"/>
        <v>0</v>
      </c>
      <c r="AN22" s="555">
        <f t="shared" si="11"/>
        <v>0</v>
      </c>
      <c r="AO22" s="683">
        <f t="shared" si="12"/>
        <v>0</v>
      </c>
      <c r="AP22" s="684">
        <f t="shared" si="13"/>
        <v>0</v>
      </c>
      <c r="AQ22" s="685">
        <f t="shared" si="14"/>
        <v>0</v>
      </c>
      <c r="AR22" s="677">
        <f t="shared" si="45"/>
        <v>0</v>
      </c>
      <c r="AS22" s="686">
        <f t="shared" si="15"/>
        <v>0</v>
      </c>
      <c r="AT22" s="685">
        <f t="shared" si="16"/>
        <v>0</v>
      </c>
      <c r="AU22" s="677">
        <f t="shared" si="46"/>
        <v>0</v>
      </c>
      <c r="AV22" s="687">
        <f t="shared" si="17"/>
        <v>0</v>
      </c>
      <c r="AW22" s="685">
        <f t="shared" si="18"/>
        <v>0</v>
      </c>
      <c r="AX22" s="678">
        <f t="shared" si="47"/>
        <v>0</v>
      </c>
      <c r="AY22" s="688">
        <f t="shared" si="39"/>
        <v>0</v>
      </c>
      <c r="AZ22" s="689">
        <f t="shared" si="40"/>
        <v>0</v>
      </c>
      <c r="BA22" s="689">
        <f t="shared" si="41"/>
        <v>0</v>
      </c>
      <c r="BB22" s="566"/>
      <c r="BC22" s="690">
        <f t="shared" si="19"/>
        <v>0</v>
      </c>
      <c r="BD22" s="689">
        <f t="shared" si="25"/>
        <v>0</v>
      </c>
      <c r="BE22" s="690">
        <f t="shared" si="20"/>
        <v>0</v>
      </c>
      <c r="BF22" s="680">
        <f t="shared" si="33"/>
        <v>0</v>
      </c>
      <c r="BG22" s="680">
        <f t="shared" si="26"/>
        <v>0</v>
      </c>
      <c r="BH22" s="680">
        <f t="shared" si="27"/>
        <v>0</v>
      </c>
      <c r="BI22" s="555"/>
      <c r="BJ22" s="387" t="str">
        <f t="shared" si="28"/>
        <v/>
      </c>
      <c r="BK22" s="691">
        <f t="shared" si="29"/>
        <v>0</v>
      </c>
      <c r="BL22" s="691">
        <f t="shared" si="30"/>
        <v>0</v>
      </c>
      <c r="BM22" s="691">
        <f t="shared" si="31"/>
        <v>0</v>
      </c>
    </row>
    <row r="23" spans="2:65" x14ac:dyDescent="0.35">
      <c r="B23" s="457">
        <v>13</v>
      </c>
      <c r="C23" s="12"/>
      <c r="D23" s="23"/>
      <c r="E23" s="18"/>
      <c r="F23" s="18"/>
      <c r="G23" s="23"/>
      <c r="H23" s="12"/>
      <c r="I23" s="26"/>
      <c r="J23" s="2"/>
      <c r="K23" s="12"/>
      <c r="L23" s="12"/>
      <c r="M23" s="209"/>
      <c r="N23" s="19"/>
      <c r="O23" s="12"/>
      <c r="P23" s="29"/>
      <c r="Q23" s="15"/>
      <c r="R23" s="676">
        <f t="shared" si="42"/>
        <v>0</v>
      </c>
      <c r="S23" s="33"/>
      <c r="T23" s="15"/>
      <c r="U23" s="677">
        <f t="shared" si="43"/>
        <v>0</v>
      </c>
      <c r="V23" s="37"/>
      <c r="W23" s="15"/>
      <c r="X23" s="678">
        <f t="shared" si="44"/>
        <v>0</v>
      </c>
      <c r="Y23" s="679">
        <f t="shared" si="22"/>
        <v>0</v>
      </c>
      <c r="Z23" s="680">
        <f t="shared" si="23"/>
        <v>0</v>
      </c>
      <c r="AA23" s="680">
        <f t="shared" si="24"/>
        <v>0</v>
      </c>
      <c r="AB23" s="359"/>
      <c r="AC23" s="482">
        <f t="shared" si="0"/>
        <v>0</v>
      </c>
      <c r="AD23" s="387">
        <f t="shared" si="1"/>
        <v>0</v>
      </c>
      <c r="AE23" s="555">
        <f t="shared" si="2"/>
        <v>0</v>
      </c>
      <c r="AF23" s="555">
        <f t="shared" si="3"/>
        <v>0</v>
      </c>
      <c r="AG23" s="555">
        <f t="shared" si="4"/>
        <v>0</v>
      </c>
      <c r="AH23" s="555">
        <f t="shared" si="5"/>
        <v>0</v>
      </c>
      <c r="AI23" s="555">
        <f t="shared" si="6"/>
        <v>0</v>
      </c>
      <c r="AJ23" s="196">
        <f t="shared" si="7"/>
        <v>0</v>
      </c>
      <c r="AK23" s="555">
        <f t="shared" si="8"/>
        <v>0</v>
      </c>
      <c r="AL23" s="555">
        <f t="shared" si="9"/>
        <v>0</v>
      </c>
      <c r="AM23" s="682">
        <f t="shared" si="10"/>
        <v>0</v>
      </c>
      <c r="AN23" s="555">
        <f t="shared" si="11"/>
        <v>0</v>
      </c>
      <c r="AO23" s="683">
        <f t="shared" si="12"/>
        <v>0</v>
      </c>
      <c r="AP23" s="684">
        <f t="shared" si="13"/>
        <v>0</v>
      </c>
      <c r="AQ23" s="685">
        <f t="shared" si="14"/>
        <v>0</v>
      </c>
      <c r="AR23" s="677">
        <f t="shared" si="45"/>
        <v>0</v>
      </c>
      <c r="AS23" s="686">
        <f t="shared" si="15"/>
        <v>0</v>
      </c>
      <c r="AT23" s="685">
        <f t="shared" si="16"/>
        <v>0</v>
      </c>
      <c r="AU23" s="677">
        <f t="shared" si="46"/>
        <v>0</v>
      </c>
      <c r="AV23" s="687">
        <f t="shared" si="17"/>
        <v>0</v>
      </c>
      <c r="AW23" s="685">
        <f t="shared" si="18"/>
        <v>0</v>
      </c>
      <c r="AX23" s="678">
        <f t="shared" si="47"/>
        <v>0</v>
      </c>
      <c r="AY23" s="688">
        <f t="shared" si="39"/>
        <v>0</v>
      </c>
      <c r="AZ23" s="689">
        <f t="shared" si="40"/>
        <v>0</v>
      </c>
      <c r="BA23" s="689">
        <f t="shared" si="41"/>
        <v>0</v>
      </c>
      <c r="BB23" s="566"/>
      <c r="BC23" s="690">
        <f t="shared" si="19"/>
        <v>0</v>
      </c>
      <c r="BD23" s="689">
        <f t="shared" si="25"/>
        <v>0</v>
      </c>
      <c r="BE23" s="690">
        <f t="shared" si="20"/>
        <v>0</v>
      </c>
      <c r="BF23" s="680">
        <f t="shared" si="33"/>
        <v>0</v>
      </c>
      <c r="BG23" s="680">
        <f t="shared" si="26"/>
        <v>0</v>
      </c>
      <c r="BH23" s="680">
        <f t="shared" si="27"/>
        <v>0</v>
      </c>
      <c r="BI23" s="555"/>
      <c r="BJ23" s="387" t="str">
        <f t="shared" si="28"/>
        <v/>
      </c>
      <c r="BK23" s="691">
        <f t="shared" si="29"/>
        <v>0</v>
      </c>
      <c r="BL23" s="691">
        <f t="shared" si="30"/>
        <v>0</v>
      </c>
      <c r="BM23" s="691">
        <f t="shared" si="31"/>
        <v>0</v>
      </c>
    </row>
    <row r="24" spans="2:65" x14ac:dyDescent="0.35">
      <c r="B24" s="457">
        <v>14</v>
      </c>
      <c r="C24" s="12"/>
      <c r="D24" s="23"/>
      <c r="E24" s="18"/>
      <c r="F24" s="18"/>
      <c r="G24" s="23"/>
      <c r="H24" s="12"/>
      <c r="I24" s="26"/>
      <c r="J24" s="2"/>
      <c r="K24" s="12"/>
      <c r="L24" s="12"/>
      <c r="M24" s="209"/>
      <c r="N24" s="19"/>
      <c r="O24" s="12"/>
      <c r="P24" s="29"/>
      <c r="Q24" s="15"/>
      <c r="R24" s="676">
        <f t="shared" si="42"/>
        <v>0</v>
      </c>
      <c r="S24" s="33"/>
      <c r="T24" s="15"/>
      <c r="U24" s="677">
        <f t="shared" si="43"/>
        <v>0</v>
      </c>
      <c r="V24" s="37"/>
      <c r="W24" s="15"/>
      <c r="X24" s="678">
        <f t="shared" si="44"/>
        <v>0</v>
      </c>
      <c r="Y24" s="679">
        <f t="shared" si="22"/>
        <v>0</v>
      </c>
      <c r="Z24" s="680">
        <f t="shared" si="23"/>
        <v>0</v>
      </c>
      <c r="AA24" s="680">
        <f t="shared" si="24"/>
        <v>0</v>
      </c>
      <c r="AB24" s="359"/>
      <c r="AC24" s="482">
        <f t="shared" si="0"/>
        <v>0</v>
      </c>
      <c r="AD24" s="387">
        <f t="shared" si="1"/>
        <v>0</v>
      </c>
      <c r="AE24" s="555">
        <f t="shared" si="2"/>
        <v>0</v>
      </c>
      <c r="AF24" s="555">
        <f t="shared" si="3"/>
        <v>0</v>
      </c>
      <c r="AG24" s="555">
        <f t="shared" si="4"/>
        <v>0</v>
      </c>
      <c r="AH24" s="555">
        <f t="shared" si="5"/>
        <v>0</v>
      </c>
      <c r="AI24" s="555">
        <f t="shared" si="6"/>
        <v>0</v>
      </c>
      <c r="AJ24" s="196">
        <f t="shared" si="7"/>
        <v>0</v>
      </c>
      <c r="AK24" s="555">
        <f t="shared" si="8"/>
        <v>0</v>
      </c>
      <c r="AL24" s="555">
        <f t="shared" si="9"/>
        <v>0</v>
      </c>
      <c r="AM24" s="682">
        <f t="shared" si="10"/>
        <v>0</v>
      </c>
      <c r="AN24" s="555">
        <f t="shared" si="11"/>
        <v>0</v>
      </c>
      <c r="AO24" s="683">
        <f t="shared" si="12"/>
        <v>0</v>
      </c>
      <c r="AP24" s="684">
        <f t="shared" si="13"/>
        <v>0</v>
      </c>
      <c r="AQ24" s="685">
        <f t="shared" si="14"/>
        <v>0</v>
      </c>
      <c r="AR24" s="677">
        <f t="shared" si="45"/>
        <v>0</v>
      </c>
      <c r="AS24" s="686">
        <f t="shared" si="15"/>
        <v>0</v>
      </c>
      <c r="AT24" s="685">
        <f t="shared" si="16"/>
        <v>0</v>
      </c>
      <c r="AU24" s="677">
        <f t="shared" si="46"/>
        <v>0</v>
      </c>
      <c r="AV24" s="687">
        <f t="shared" si="17"/>
        <v>0</v>
      </c>
      <c r="AW24" s="685">
        <f t="shared" si="18"/>
        <v>0</v>
      </c>
      <c r="AX24" s="678">
        <f t="shared" si="47"/>
        <v>0</v>
      </c>
      <c r="AY24" s="688">
        <f t="shared" si="39"/>
        <v>0</v>
      </c>
      <c r="AZ24" s="689">
        <f t="shared" si="40"/>
        <v>0</v>
      </c>
      <c r="BA24" s="689">
        <f t="shared" si="41"/>
        <v>0</v>
      </c>
      <c r="BB24" s="566"/>
      <c r="BC24" s="690">
        <f t="shared" si="19"/>
        <v>0</v>
      </c>
      <c r="BD24" s="689">
        <f t="shared" si="25"/>
        <v>0</v>
      </c>
      <c r="BE24" s="690">
        <f t="shared" si="20"/>
        <v>0</v>
      </c>
      <c r="BF24" s="680">
        <f t="shared" si="33"/>
        <v>0</v>
      </c>
      <c r="BG24" s="680">
        <f t="shared" si="26"/>
        <v>0</v>
      </c>
      <c r="BH24" s="680">
        <f t="shared" si="27"/>
        <v>0</v>
      </c>
      <c r="BI24" s="555"/>
      <c r="BJ24" s="387" t="str">
        <f t="shared" si="28"/>
        <v/>
      </c>
      <c r="BK24" s="691">
        <f t="shared" si="29"/>
        <v>0</v>
      </c>
      <c r="BL24" s="691">
        <f t="shared" si="30"/>
        <v>0</v>
      </c>
      <c r="BM24" s="691">
        <f t="shared" si="31"/>
        <v>0</v>
      </c>
    </row>
    <row r="25" spans="2:65" x14ac:dyDescent="0.35">
      <c r="B25" s="457">
        <v>15</v>
      </c>
      <c r="C25" s="12"/>
      <c r="D25" s="23"/>
      <c r="E25" s="18"/>
      <c r="F25" s="18"/>
      <c r="G25" s="23"/>
      <c r="H25" s="12"/>
      <c r="I25" s="26"/>
      <c r="J25" s="2"/>
      <c r="K25" s="12"/>
      <c r="L25" s="12"/>
      <c r="M25" s="209"/>
      <c r="N25" s="19"/>
      <c r="O25" s="12"/>
      <c r="P25" s="29"/>
      <c r="Q25" s="15"/>
      <c r="R25" s="676">
        <f t="shared" si="42"/>
        <v>0</v>
      </c>
      <c r="S25" s="33"/>
      <c r="T25" s="15"/>
      <c r="U25" s="677">
        <f t="shared" si="43"/>
        <v>0</v>
      </c>
      <c r="V25" s="37"/>
      <c r="W25" s="15"/>
      <c r="X25" s="678">
        <f t="shared" si="44"/>
        <v>0</v>
      </c>
      <c r="Y25" s="679">
        <f t="shared" si="22"/>
        <v>0</v>
      </c>
      <c r="Z25" s="680">
        <f t="shared" si="23"/>
        <v>0</v>
      </c>
      <c r="AA25" s="680">
        <f t="shared" si="24"/>
        <v>0</v>
      </c>
      <c r="AB25" s="359"/>
      <c r="AC25" s="482">
        <f t="shared" si="0"/>
        <v>0</v>
      </c>
      <c r="AD25" s="387">
        <f t="shared" si="1"/>
        <v>0</v>
      </c>
      <c r="AE25" s="555">
        <f t="shared" si="2"/>
        <v>0</v>
      </c>
      <c r="AF25" s="555">
        <f t="shared" si="3"/>
        <v>0</v>
      </c>
      <c r="AG25" s="555">
        <f t="shared" si="4"/>
        <v>0</v>
      </c>
      <c r="AH25" s="555">
        <f t="shared" si="5"/>
        <v>0</v>
      </c>
      <c r="AI25" s="555">
        <f t="shared" si="6"/>
        <v>0</v>
      </c>
      <c r="AJ25" s="196">
        <f t="shared" si="7"/>
        <v>0</v>
      </c>
      <c r="AK25" s="555">
        <f t="shared" si="8"/>
        <v>0</v>
      </c>
      <c r="AL25" s="555">
        <f t="shared" si="9"/>
        <v>0</v>
      </c>
      <c r="AM25" s="682">
        <f t="shared" si="10"/>
        <v>0</v>
      </c>
      <c r="AN25" s="555">
        <f t="shared" si="11"/>
        <v>0</v>
      </c>
      <c r="AO25" s="683">
        <f t="shared" si="12"/>
        <v>0</v>
      </c>
      <c r="AP25" s="684">
        <f t="shared" si="13"/>
        <v>0</v>
      </c>
      <c r="AQ25" s="685">
        <f t="shared" si="14"/>
        <v>0</v>
      </c>
      <c r="AR25" s="677">
        <f t="shared" si="45"/>
        <v>0</v>
      </c>
      <c r="AS25" s="686">
        <f t="shared" si="15"/>
        <v>0</v>
      </c>
      <c r="AT25" s="685">
        <f t="shared" si="16"/>
        <v>0</v>
      </c>
      <c r="AU25" s="677">
        <f t="shared" si="46"/>
        <v>0</v>
      </c>
      <c r="AV25" s="687">
        <f t="shared" si="17"/>
        <v>0</v>
      </c>
      <c r="AW25" s="685">
        <f t="shared" si="18"/>
        <v>0</v>
      </c>
      <c r="AX25" s="678">
        <f t="shared" si="47"/>
        <v>0</v>
      </c>
      <c r="AY25" s="688">
        <f t="shared" si="39"/>
        <v>0</v>
      </c>
      <c r="AZ25" s="689">
        <f t="shared" si="40"/>
        <v>0</v>
      </c>
      <c r="BA25" s="689">
        <f t="shared" si="41"/>
        <v>0</v>
      </c>
      <c r="BB25" s="566"/>
      <c r="BC25" s="690">
        <f t="shared" si="19"/>
        <v>0</v>
      </c>
      <c r="BD25" s="689">
        <f t="shared" si="25"/>
        <v>0</v>
      </c>
      <c r="BE25" s="690">
        <f t="shared" si="20"/>
        <v>0</v>
      </c>
      <c r="BF25" s="680">
        <f t="shared" si="33"/>
        <v>0</v>
      </c>
      <c r="BG25" s="680">
        <f t="shared" si="26"/>
        <v>0</v>
      </c>
      <c r="BH25" s="680">
        <f t="shared" si="27"/>
        <v>0</v>
      </c>
      <c r="BI25" s="555"/>
      <c r="BJ25" s="387" t="str">
        <f t="shared" si="28"/>
        <v/>
      </c>
      <c r="BK25" s="691">
        <f t="shared" si="29"/>
        <v>0</v>
      </c>
      <c r="BL25" s="691">
        <f t="shared" si="30"/>
        <v>0</v>
      </c>
      <c r="BM25" s="691">
        <f t="shared" si="31"/>
        <v>0</v>
      </c>
    </row>
    <row r="26" spans="2:65" x14ac:dyDescent="0.35">
      <c r="B26" s="457">
        <v>16</v>
      </c>
      <c r="C26" s="12"/>
      <c r="D26" s="23"/>
      <c r="E26" s="18"/>
      <c r="F26" s="18"/>
      <c r="G26" s="23"/>
      <c r="H26" s="12"/>
      <c r="I26" s="26"/>
      <c r="J26" s="2"/>
      <c r="K26" s="12"/>
      <c r="L26" s="12"/>
      <c r="M26" s="209"/>
      <c r="N26" s="19"/>
      <c r="O26" s="12"/>
      <c r="P26" s="29"/>
      <c r="Q26" s="15"/>
      <c r="R26" s="676">
        <f t="shared" si="42"/>
        <v>0</v>
      </c>
      <c r="S26" s="33"/>
      <c r="T26" s="15"/>
      <c r="U26" s="677">
        <f t="shared" si="43"/>
        <v>0</v>
      </c>
      <c r="V26" s="37"/>
      <c r="W26" s="15"/>
      <c r="X26" s="678">
        <f t="shared" si="44"/>
        <v>0</v>
      </c>
      <c r="Y26" s="679">
        <f t="shared" si="22"/>
        <v>0</v>
      </c>
      <c r="Z26" s="680">
        <f t="shared" si="23"/>
        <v>0</v>
      </c>
      <c r="AA26" s="680">
        <f t="shared" si="24"/>
        <v>0</v>
      </c>
      <c r="AB26" s="359"/>
      <c r="AC26" s="482">
        <f t="shared" si="0"/>
        <v>0</v>
      </c>
      <c r="AD26" s="387">
        <f t="shared" si="1"/>
        <v>0</v>
      </c>
      <c r="AE26" s="555">
        <f t="shared" si="2"/>
        <v>0</v>
      </c>
      <c r="AF26" s="555">
        <f t="shared" si="3"/>
        <v>0</v>
      </c>
      <c r="AG26" s="555">
        <f t="shared" si="4"/>
        <v>0</v>
      </c>
      <c r="AH26" s="555">
        <f t="shared" si="5"/>
        <v>0</v>
      </c>
      <c r="AI26" s="555">
        <f t="shared" si="6"/>
        <v>0</v>
      </c>
      <c r="AJ26" s="196">
        <f t="shared" si="7"/>
        <v>0</v>
      </c>
      <c r="AK26" s="555">
        <f t="shared" si="8"/>
        <v>0</v>
      </c>
      <c r="AL26" s="555">
        <f t="shared" si="9"/>
        <v>0</v>
      </c>
      <c r="AM26" s="682">
        <f t="shared" si="10"/>
        <v>0</v>
      </c>
      <c r="AN26" s="555">
        <f t="shared" si="11"/>
        <v>0</v>
      </c>
      <c r="AO26" s="683">
        <f t="shared" si="12"/>
        <v>0</v>
      </c>
      <c r="AP26" s="684">
        <f t="shared" si="13"/>
        <v>0</v>
      </c>
      <c r="AQ26" s="685">
        <f t="shared" si="14"/>
        <v>0</v>
      </c>
      <c r="AR26" s="677">
        <f t="shared" si="45"/>
        <v>0</v>
      </c>
      <c r="AS26" s="686">
        <f t="shared" si="15"/>
        <v>0</v>
      </c>
      <c r="AT26" s="685">
        <f t="shared" si="16"/>
        <v>0</v>
      </c>
      <c r="AU26" s="677">
        <f t="shared" si="46"/>
        <v>0</v>
      </c>
      <c r="AV26" s="687">
        <f t="shared" si="17"/>
        <v>0</v>
      </c>
      <c r="AW26" s="685">
        <f t="shared" si="18"/>
        <v>0</v>
      </c>
      <c r="AX26" s="678">
        <f t="shared" si="47"/>
        <v>0</v>
      </c>
      <c r="AY26" s="688">
        <f t="shared" si="39"/>
        <v>0</v>
      </c>
      <c r="AZ26" s="689">
        <f t="shared" si="40"/>
        <v>0</v>
      </c>
      <c r="BA26" s="689">
        <f t="shared" si="41"/>
        <v>0</v>
      </c>
      <c r="BB26" s="566"/>
      <c r="BC26" s="690">
        <f t="shared" si="19"/>
        <v>0</v>
      </c>
      <c r="BD26" s="689">
        <f t="shared" si="25"/>
        <v>0</v>
      </c>
      <c r="BE26" s="690">
        <f t="shared" si="20"/>
        <v>0</v>
      </c>
      <c r="BF26" s="680">
        <f t="shared" si="33"/>
        <v>0</v>
      </c>
      <c r="BG26" s="680">
        <f t="shared" si="26"/>
        <v>0</v>
      </c>
      <c r="BH26" s="680">
        <f t="shared" si="27"/>
        <v>0</v>
      </c>
      <c r="BI26" s="555"/>
      <c r="BJ26" s="387" t="str">
        <f t="shared" si="28"/>
        <v/>
      </c>
      <c r="BK26" s="691">
        <f t="shared" si="29"/>
        <v>0</v>
      </c>
      <c r="BL26" s="691">
        <f t="shared" si="30"/>
        <v>0</v>
      </c>
      <c r="BM26" s="691">
        <f t="shared" si="31"/>
        <v>0</v>
      </c>
    </row>
    <row r="27" spans="2:65" x14ac:dyDescent="0.35">
      <c r="B27" s="457">
        <v>17</v>
      </c>
      <c r="C27" s="12"/>
      <c r="D27" s="23"/>
      <c r="E27" s="18"/>
      <c r="F27" s="18"/>
      <c r="G27" s="23"/>
      <c r="H27" s="12"/>
      <c r="I27" s="26"/>
      <c r="J27" s="2"/>
      <c r="K27" s="12"/>
      <c r="L27" s="12"/>
      <c r="M27" s="209"/>
      <c r="N27" s="19"/>
      <c r="O27" s="12"/>
      <c r="P27" s="29"/>
      <c r="Q27" s="15"/>
      <c r="R27" s="676">
        <f t="shared" si="42"/>
        <v>0</v>
      </c>
      <c r="S27" s="33"/>
      <c r="T27" s="15"/>
      <c r="U27" s="677">
        <f t="shared" si="43"/>
        <v>0</v>
      </c>
      <c r="V27" s="37"/>
      <c r="W27" s="15"/>
      <c r="X27" s="678">
        <f t="shared" si="44"/>
        <v>0</v>
      </c>
      <c r="Y27" s="679">
        <f t="shared" si="22"/>
        <v>0</v>
      </c>
      <c r="Z27" s="680">
        <f t="shared" si="23"/>
        <v>0</v>
      </c>
      <c r="AA27" s="680">
        <f t="shared" si="24"/>
        <v>0</v>
      </c>
      <c r="AB27" s="359"/>
      <c r="AC27" s="482">
        <f t="shared" si="0"/>
        <v>0</v>
      </c>
      <c r="AD27" s="387">
        <f t="shared" si="1"/>
        <v>0</v>
      </c>
      <c r="AE27" s="555">
        <f t="shared" si="2"/>
        <v>0</v>
      </c>
      <c r="AF27" s="555">
        <f t="shared" si="3"/>
        <v>0</v>
      </c>
      <c r="AG27" s="555">
        <f t="shared" si="4"/>
        <v>0</v>
      </c>
      <c r="AH27" s="555">
        <f t="shared" si="5"/>
        <v>0</v>
      </c>
      <c r="AI27" s="555">
        <f t="shared" si="6"/>
        <v>0</v>
      </c>
      <c r="AJ27" s="196">
        <f t="shared" si="7"/>
        <v>0</v>
      </c>
      <c r="AK27" s="555">
        <f t="shared" si="8"/>
        <v>0</v>
      </c>
      <c r="AL27" s="555">
        <f t="shared" si="9"/>
        <v>0</v>
      </c>
      <c r="AM27" s="682">
        <f t="shared" si="10"/>
        <v>0</v>
      </c>
      <c r="AN27" s="555">
        <f t="shared" si="11"/>
        <v>0</v>
      </c>
      <c r="AO27" s="683">
        <f t="shared" si="12"/>
        <v>0</v>
      </c>
      <c r="AP27" s="684">
        <f t="shared" si="13"/>
        <v>0</v>
      </c>
      <c r="AQ27" s="685">
        <f t="shared" si="14"/>
        <v>0</v>
      </c>
      <c r="AR27" s="677">
        <f t="shared" si="45"/>
        <v>0</v>
      </c>
      <c r="AS27" s="686">
        <f t="shared" si="15"/>
        <v>0</v>
      </c>
      <c r="AT27" s="685">
        <f t="shared" si="16"/>
        <v>0</v>
      </c>
      <c r="AU27" s="677">
        <f t="shared" si="46"/>
        <v>0</v>
      </c>
      <c r="AV27" s="687">
        <f t="shared" si="17"/>
        <v>0</v>
      </c>
      <c r="AW27" s="685">
        <f t="shared" si="18"/>
        <v>0</v>
      </c>
      <c r="AX27" s="678">
        <f t="shared" si="47"/>
        <v>0</v>
      </c>
      <c r="AY27" s="688">
        <f t="shared" si="39"/>
        <v>0</v>
      </c>
      <c r="AZ27" s="689">
        <f t="shared" si="40"/>
        <v>0</v>
      </c>
      <c r="BA27" s="689">
        <f t="shared" si="41"/>
        <v>0</v>
      </c>
      <c r="BB27" s="566"/>
      <c r="BC27" s="690">
        <f t="shared" si="19"/>
        <v>0</v>
      </c>
      <c r="BD27" s="689">
        <f t="shared" si="25"/>
        <v>0</v>
      </c>
      <c r="BE27" s="690">
        <f t="shared" si="20"/>
        <v>0</v>
      </c>
      <c r="BF27" s="680">
        <f t="shared" si="33"/>
        <v>0</v>
      </c>
      <c r="BG27" s="680">
        <f t="shared" si="26"/>
        <v>0</v>
      </c>
      <c r="BH27" s="680">
        <f t="shared" si="27"/>
        <v>0</v>
      </c>
      <c r="BI27" s="555"/>
      <c r="BJ27" s="387" t="str">
        <f t="shared" si="28"/>
        <v/>
      </c>
      <c r="BK27" s="691">
        <f t="shared" si="29"/>
        <v>0</v>
      </c>
      <c r="BL27" s="691">
        <f t="shared" si="30"/>
        <v>0</v>
      </c>
      <c r="BM27" s="691">
        <f t="shared" si="31"/>
        <v>0</v>
      </c>
    </row>
    <row r="28" spans="2:65" x14ac:dyDescent="0.35">
      <c r="B28" s="457">
        <v>18</v>
      </c>
      <c r="C28" s="12"/>
      <c r="D28" s="23"/>
      <c r="E28" s="18"/>
      <c r="F28" s="18"/>
      <c r="G28" s="23"/>
      <c r="H28" s="12"/>
      <c r="I28" s="26"/>
      <c r="J28" s="2"/>
      <c r="K28" s="12"/>
      <c r="L28" s="12"/>
      <c r="M28" s="209"/>
      <c r="N28" s="19"/>
      <c r="O28" s="12"/>
      <c r="P28" s="29"/>
      <c r="Q28" s="15"/>
      <c r="R28" s="676">
        <f t="shared" si="42"/>
        <v>0</v>
      </c>
      <c r="S28" s="33"/>
      <c r="T28" s="15"/>
      <c r="U28" s="677">
        <f t="shared" si="43"/>
        <v>0</v>
      </c>
      <c r="V28" s="37"/>
      <c r="W28" s="15"/>
      <c r="X28" s="678">
        <f t="shared" si="44"/>
        <v>0</v>
      </c>
      <c r="Y28" s="679">
        <f t="shared" si="22"/>
        <v>0</v>
      </c>
      <c r="Z28" s="680">
        <f t="shared" si="23"/>
        <v>0</v>
      </c>
      <c r="AA28" s="680">
        <f t="shared" si="24"/>
        <v>0</v>
      </c>
      <c r="AB28" s="359"/>
      <c r="AC28" s="482">
        <f t="shared" si="0"/>
        <v>0</v>
      </c>
      <c r="AD28" s="387">
        <f t="shared" si="1"/>
        <v>0</v>
      </c>
      <c r="AE28" s="555">
        <f t="shared" si="2"/>
        <v>0</v>
      </c>
      <c r="AF28" s="555">
        <f t="shared" si="3"/>
        <v>0</v>
      </c>
      <c r="AG28" s="555">
        <f t="shared" si="4"/>
        <v>0</v>
      </c>
      <c r="AH28" s="555">
        <f t="shared" si="5"/>
        <v>0</v>
      </c>
      <c r="AI28" s="555">
        <f t="shared" si="6"/>
        <v>0</v>
      </c>
      <c r="AJ28" s="196">
        <f t="shared" si="7"/>
        <v>0</v>
      </c>
      <c r="AK28" s="555">
        <f t="shared" si="8"/>
        <v>0</v>
      </c>
      <c r="AL28" s="555">
        <f t="shared" si="9"/>
        <v>0</v>
      </c>
      <c r="AM28" s="682">
        <f t="shared" si="10"/>
        <v>0</v>
      </c>
      <c r="AN28" s="555">
        <f t="shared" si="11"/>
        <v>0</v>
      </c>
      <c r="AO28" s="683">
        <f t="shared" si="12"/>
        <v>0</v>
      </c>
      <c r="AP28" s="684">
        <f t="shared" si="13"/>
        <v>0</v>
      </c>
      <c r="AQ28" s="685">
        <f t="shared" si="14"/>
        <v>0</v>
      </c>
      <c r="AR28" s="677">
        <f t="shared" si="45"/>
        <v>0</v>
      </c>
      <c r="AS28" s="686">
        <f t="shared" si="15"/>
        <v>0</v>
      </c>
      <c r="AT28" s="685">
        <f t="shared" si="16"/>
        <v>0</v>
      </c>
      <c r="AU28" s="677">
        <f t="shared" si="46"/>
        <v>0</v>
      </c>
      <c r="AV28" s="687">
        <f t="shared" si="17"/>
        <v>0</v>
      </c>
      <c r="AW28" s="685">
        <f t="shared" si="18"/>
        <v>0</v>
      </c>
      <c r="AX28" s="678">
        <f t="shared" si="47"/>
        <v>0</v>
      </c>
      <c r="AY28" s="688">
        <f t="shared" si="39"/>
        <v>0</v>
      </c>
      <c r="AZ28" s="689">
        <f t="shared" si="40"/>
        <v>0</v>
      </c>
      <c r="BA28" s="689">
        <f t="shared" si="41"/>
        <v>0</v>
      </c>
      <c r="BB28" s="566"/>
      <c r="BC28" s="690">
        <f t="shared" si="19"/>
        <v>0</v>
      </c>
      <c r="BD28" s="689">
        <f t="shared" si="25"/>
        <v>0</v>
      </c>
      <c r="BE28" s="690">
        <f t="shared" si="20"/>
        <v>0</v>
      </c>
      <c r="BF28" s="680">
        <f t="shared" si="33"/>
        <v>0</v>
      </c>
      <c r="BG28" s="680">
        <f t="shared" si="26"/>
        <v>0</v>
      </c>
      <c r="BH28" s="680">
        <f t="shared" si="27"/>
        <v>0</v>
      </c>
      <c r="BI28" s="555"/>
      <c r="BJ28" s="387" t="str">
        <f t="shared" si="28"/>
        <v/>
      </c>
      <c r="BK28" s="691">
        <f t="shared" si="29"/>
        <v>0</v>
      </c>
      <c r="BL28" s="691">
        <f t="shared" si="30"/>
        <v>0</v>
      </c>
      <c r="BM28" s="691">
        <f t="shared" si="31"/>
        <v>0</v>
      </c>
    </row>
    <row r="29" spans="2:65" x14ac:dyDescent="0.35">
      <c r="B29" s="457">
        <v>19</v>
      </c>
      <c r="C29" s="12"/>
      <c r="D29" s="23"/>
      <c r="E29" s="18"/>
      <c r="F29" s="18"/>
      <c r="G29" s="23"/>
      <c r="H29" s="12"/>
      <c r="I29" s="26"/>
      <c r="J29" s="2"/>
      <c r="K29" s="12"/>
      <c r="L29" s="12"/>
      <c r="M29" s="209"/>
      <c r="N29" s="19"/>
      <c r="O29" s="12"/>
      <c r="P29" s="29"/>
      <c r="Q29" s="15"/>
      <c r="R29" s="676">
        <f t="shared" si="42"/>
        <v>0</v>
      </c>
      <c r="S29" s="33"/>
      <c r="T29" s="15"/>
      <c r="U29" s="677">
        <f t="shared" si="43"/>
        <v>0</v>
      </c>
      <c r="V29" s="37"/>
      <c r="W29" s="15"/>
      <c r="X29" s="678">
        <f t="shared" si="44"/>
        <v>0</v>
      </c>
      <c r="Y29" s="679">
        <f t="shared" si="22"/>
        <v>0</v>
      </c>
      <c r="Z29" s="680">
        <f t="shared" si="23"/>
        <v>0</v>
      </c>
      <c r="AA29" s="680">
        <f t="shared" si="24"/>
        <v>0</v>
      </c>
      <c r="AB29" s="359"/>
      <c r="AC29" s="482">
        <f t="shared" si="0"/>
        <v>0</v>
      </c>
      <c r="AD29" s="387">
        <f t="shared" si="1"/>
        <v>0</v>
      </c>
      <c r="AE29" s="555">
        <f t="shared" si="2"/>
        <v>0</v>
      </c>
      <c r="AF29" s="555">
        <f t="shared" si="3"/>
        <v>0</v>
      </c>
      <c r="AG29" s="555">
        <f t="shared" si="4"/>
        <v>0</v>
      </c>
      <c r="AH29" s="555">
        <f t="shared" si="5"/>
        <v>0</v>
      </c>
      <c r="AI29" s="555">
        <f t="shared" si="6"/>
        <v>0</v>
      </c>
      <c r="AJ29" s="196">
        <f t="shared" si="7"/>
        <v>0</v>
      </c>
      <c r="AK29" s="555">
        <f t="shared" si="8"/>
        <v>0</v>
      </c>
      <c r="AL29" s="555">
        <f t="shared" si="9"/>
        <v>0</v>
      </c>
      <c r="AM29" s="682">
        <f t="shared" si="10"/>
        <v>0</v>
      </c>
      <c r="AN29" s="555">
        <f t="shared" si="11"/>
        <v>0</v>
      </c>
      <c r="AO29" s="683">
        <f t="shared" si="12"/>
        <v>0</v>
      </c>
      <c r="AP29" s="684">
        <f t="shared" si="13"/>
        <v>0</v>
      </c>
      <c r="AQ29" s="685">
        <f t="shared" si="14"/>
        <v>0</v>
      </c>
      <c r="AR29" s="677">
        <f t="shared" si="45"/>
        <v>0</v>
      </c>
      <c r="AS29" s="686">
        <f t="shared" si="15"/>
        <v>0</v>
      </c>
      <c r="AT29" s="685">
        <f t="shared" si="16"/>
        <v>0</v>
      </c>
      <c r="AU29" s="677">
        <f t="shared" si="46"/>
        <v>0</v>
      </c>
      <c r="AV29" s="687">
        <f t="shared" si="17"/>
        <v>0</v>
      </c>
      <c r="AW29" s="685">
        <f t="shared" si="18"/>
        <v>0</v>
      </c>
      <c r="AX29" s="678">
        <f t="shared" si="47"/>
        <v>0</v>
      </c>
      <c r="AY29" s="688">
        <f t="shared" si="39"/>
        <v>0</v>
      </c>
      <c r="AZ29" s="689">
        <f t="shared" si="40"/>
        <v>0</v>
      </c>
      <c r="BA29" s="689">
        <f t="shared" si="41"/>
        <v>0</v>
      </c>
      <c r="BB29" s="566"/>
      <c r="BC29" s="690">
        <f t="shared" si="19"/>
        <v>0</v>
      </c>
      <c r="BD29" s="689">
        <f t="shared" si="25"/>
        <v>0</v>
      </c>
      <c r="BE29" s="690">
        <f t="shared" si="20"/>
        <v>0</v>
      </c>
      <c r="BF29" s="680">
        <f t="shared" si="33"/>
        <v>0</v>
      </c>
      <c r="BG29" s="680">
        <f t="shared" si="26"/>
        <v>0</v>
      </c>
      <c r="BH29" s="680">
        <f t="shared" si="27"/>
        <v>0</v>
      </c>
      <c r="BI29" s="555"/>
      <c r="BJ29" s="387" t="str">
        <f t="shared" si="28"/>
        <v/>
      </c>
      <c r="BK29" s="691">
        <f t="shared" si="29"/>
        <v>0</v>
      </c>
      <c r="BL29" s="691">
        <f t="shared" si="30"/>
        <v>0</v>
      </c>
      <c r="BM29" s="691">
        <f t="shared" si="31"/>
        <v>0</v>
      </c>
    </row>
    <row r="30" spans="2:65" x14ac:dyDescent="0.35">
      <c r="B30" s="457">
        <v>20</v>
      </c>
      <c r="C30" s="12"/>
      <c r="D30" s="23"/>
      <c r="E30" s="18"/>
      <c r="F30" s="18"/>
      <c r="G30" s="23"/>
      <c r="H30" s="12"/>
      <c r="I30" s="26"/>
      <c r="J30" s="2"/>
      <c r="K30" s="12"/>
      <c r="L30" s="12"/>
      <c r="M30" s="209"/>
      <c r="N30" s="19"/>
      <c r="O30" s="12"/>
      <c r="P30" s="29"/>
      <c r="Q30" s="15"/>
      <c r="R30" s="676">
        <f t="shared" si="42"/>
        <v>0</v>
      </c>
      <c r="S30" s="33"/>
      <c r="T30" s="15"/>
      <c r="U30" s="677">
        <f t="shared" si="43"/>
        <v>0</v>
      </c>
      <c r="V30" s="37"/>
      <c r="W30" s="15"/>
      <c r="X30" s="678">
        <f t="shared" si="44"/>
        <v>0</v>
      </c>
      <c r="Y30" s="679">
        <f t="shared" si="22"/>
        <v>0</v>
      </c>
      <c r="Z30" s="680">
        <f t="shared" si="23"/>
        <v>0</v>
      </c>
      <c r="AA30" s="680">
        <f t="shared" si="24"/>
        <v>0</v>
      </c>
      <c r="AB30" s="359"/>
      <c r="AC30" s="482">
        <f t="shared" si="0"/>
        <v>0</v>
      </c>
      <c r="AD30" s="387">
        <f t="shared" si="1"/>
        <v>0</v>
      </c>
      <c r="AE30" s="555">
        <f t="shared" si="2"/>
        <v>0</v>
      </c>
      <c r="AF30" s="555">
        <f t="shared" si="3"/>
        <v>0</v>
      </c>
      <c r="AG30" s="555">
        <f t="shared" si="4"/>
        <v>0</v>
      </c>
      <c r="AH30" s="555">
        <f t="shared" si="5"/>
        <v>0</v>
      </c>
      <c r="AI30" s="555">
        <f t="shared" si="6"/>
        <v>0</v>
      </c>
      <c r="AJ30" s="196">
        <f t="shared" si="7"/>
        <v>0</v>
      </c>
      <c r="AK30" s="555">
        <f t="shared" si="8"/>
        <v>0</v>
      </c>
      <c r="AL30" s="555">
        <f t="shared" si="9"/>
        <v>0</v>
      </c>
      <c r="AM30" s="682">
        <f t="shared" si="10"/>
        <v>0</v>
      </c>
      <c r="AN30" s="555">
        <f t="shared" si="11"/>
        <v>0</v>
      </c>
      <c r="AO30" s="683">
        <f t="shared" si="12"/>
        <v>0</v>
      </c>
      <c r="AP30" s="684">
        <f t="shared" si="13"/>
        <v>0</v>
      </c>
      <c r="AQ30" s="685">
        <f t="shared" si="14"/>
        <v>0</v>
      </c>
      <c r="AR30" s="677">
        <f t="shared" si="45"/>
        <v>0</v>
      </c>
      <c r="AS30" s="686">
        <f t="shared" si="15"/>
        <v>0</v>
      </c>
      <c r="AT30" s="685">
        <f t="shared" si="16"/>
        <v>0</v>
      </c>
      <c r="AU30" s="677">
        <f t="shared" si="46"/>
        <v>0</v>
      </c>
      <c r="AV30" s="687">
        <f t="shared" si="17"/>
        <v>0</v>
      </c>
      <c r="AW30" s="685">
        <f t="shared" si="18"/>
        <v>0</v>
      </c>
      <c r="AX30" s="678">
        <f t="shared" si="47"/>
        <v>0</v>
      </c>
      <c r="AY30" s="688">
        <f t="shared" si="39"/>
        <v>0</v>
      </c>
      <c r="AZ30" s="689">
        <f t="shared" si="40"/>
        <v>0</v>
      </c>
      <c r="BA30" s="689">
        <f t="shared" si="41"/>
        <v>0</v>
      </c>
      <c r="BB30" s="566"/>
      <c r="BC30" s="690">
        <f t="shared" si="19"/>
        <v>0</v>
      </c>
      <c r="BD30" s="689">
        <f t="shared" si="25"/>
        <v>0</v>
      </c>
      <c r="BE30" s="690">
        <f t="shared" si="20"/>
        <v>0</v>
      </c>
      <c r="BF30" s="680">
        <f t="shared" si="33"/>
        <v>0</v>
      </c>
      <c r="BG30" s="680">
        <f t="shared" si="26"/>
        <v>0</v>
      </c>
      <c r="BH30" s="680">
        <f t="shared" si="27"/>
        <v>0</v>
      </c>
      <c r="BI30" s="555"/>
      <c r="BJ30" s="387" t="str">
        <f t="shared" si="28"/>
        <v/>
      </c>
      <c r="BK30" s="691">
        <f t="shared" si="29"/>
        <v>0</v>
      </c>
      <c r="BL30" s="691">
        <f t="shared" si="30"/>
        <v>0</v>
      </c>
      <c r="BM30" s="691">
        <f t="shared" si="31"/>
        <v>0</v>
      </c>
    </row>
    <row r="31" spans="2:65" x14ac:dyDescent="0.35">
      <c r="B31" s="457">
        <v>21</v>
      </c>
      <c r="C31" s="12"/>
      <c r="D31" s="23"/>
      <c r="E31" s="18"/>
      <c r="F31" s="18"/>
      <c r="G31" s="23"/>
      <c r="H31" s="12"/>
      <c r="I31" s="26"/>
      <c r="J31" s="2"/>
      <c r="K31" s="12"/>
      <c r="L31" s="12"/>
      <c r="M31" s="209"/>
      <c r="N31" s="19"/>
      <c r="O31" s="12"/>
      <c r="P31" s="29"/>
      <c r="Q31" s="15"/>
      <c r="R31" s="676">
        <f t="shared" si="42"/>
        <v>0</v>
      </c>
      <c r="S31" s="33"/>
      <c r="T31" s="15"/>
      <c r="U31" s="677">
        <f t="shared" si="43"/>
        <v>0</v>
      </c>
      <c r="V31" s="37"/>
      <c r="W31" s="15"/>
      <c r="X31" s="678">
        <f t="shared" si="44"/>
        <v>0</v>
      </c>
      <c r="Y31" s="679">
        <f t="shared" si="22"/>
        <v>0</v>
      </c>
      <c r="Z31" s="680">
        <f t="shared" si="23"/>
        <v>0</v>
      </c>
      <c r="AA31" s="680">
        <f t="shared" si="24"/>
        <v>0</v>
      </c>
      <c r="AB31" s="359"/>
      <c r="AC31" s="482">
        <f t="shared" si="0"/>
        <v>0</v>
      </c>
      <c r="AD31" s="387">
        <f t="shared" si="1"/>
        <v>0</v>
      </c>
      <c r="AE31" s="555">
        <f t="shared" si="2"/>
        <v>0</v>
      </c>
      <c r="AF31" s="555">
        <f t="shared" si="3"/>
        <v>0</v>
      </c>
      <c r="AG31" s="555">
        <f t="shared" si="4"/>
        <v>0</v>
      </c>
      <c r="AH31" s="555">
        <f t="shared" si="5"/>
        <v>0</v>
      </c>
      <c r="AI31" s="555">
        <f t="shared" si="6"/>
        <v>0</v>
      </c>
      <c r="AJ31" s="196">
        <f t="shared" si="7"/>
        <v>0</v>
      </c>
      <c r="AK31" s="555">
        <f t="shared" si="8"/>
        <v>0</v>
      </c>
      <c r="AL31" s="555">
        <f t="shared" si="9"/>
        <v>0</v>
      </c>
      <c r="AM31" s="682">
        <f t="shared" si="10"/>
        <v>0</v>
      </c>
      <c r="AN31" s="555">
        <f t="shared" si="11"/>
        <v>0</v>
      </c>
      <c r="AO31" s="683">
        <f t="shared" si="12"/>
        <v>0</v>
      </c>
      <c r="AP31" s="684">
        <f t="shared" si="13"/>
        <v>0</v>
      </c>
      <c r="AQ31" s="685">
        <f t="shared" si="14"/>
        <v>0</v>
      </c>
      <c r="AR31" s="677">
        <f t="shared" si="45"/>
        <v>0</v>
      </c>
      <c r="AS31" s="686">
        <f t="shared" si="15"/>
        <v>0</v>
      </c>
      <c r="AT31" s="685">
        <f t="shared" si="16"/>
        <v>0</v>
      </c>
      <c r="AU31" s="677">
        <f t="shared" si="46"/>
        <v>0</v>
      </c>
      <c r="AV31" s="687">
        <f t="shared" si="17"/>
        <v>0</v>
      </c>
      <c r="AW31" s="685">
        <f t="shared" si="18"/>
        <v>0</v>
      </c>
      <c r="AX31" s="678">
        <f t="shared" si="47"/>
        <v>0</v>
      </c>
      <c r="AY31" s="688">
        <f t="shared" si="39"/>
        <v>0</v>
      </c>
      <c r="AZ31" s="689">
        <f t="shared" si="40"/>
        <v>0</v>
      </c>
      <c r="BA31" s="689">
        <f t="shared" si="41"/>
        <v>0</v>
      </c>
      <c r="BB31" s="566"/>
      <c r="BC31" s="690">
        <f t="shared" si="19"/>
        <v>0</v>
      </c>
      <c r="BD31" s="689">
        <f t="shared" si="25"/>
        <v>0</v>
      </c>
      <c r="BE31" s="690">
        <f t="shared" si="20"/>
        <v>0</v>
      </c>
      <c r="BF31" s="680">
        <f t="shared" si="33"/>
        <v>0</v>
      </c>
      <c r="BG31" s="680">
        <f t="shared" si="26"/>
        <v>0</v>
      </c>
      <c r="BH31" s="680">
        <f t="shared" si="27"/>
        <v>0</v>
      </c>
      <c r="BI31" s="555"/>
      <c r="BJ31" s="387" t="str">
        <f t="shared" si="28"/>
        <v/>
      </c>
      <c r="BK31" s="691">
        <f t="shared" si="29"/>
        <v>0</v>
      </c>
      <c r="BL31" s="691">
        <f t="shared" si="30"/>
        <v>0</v>
      </c>
      <c r="BM31" s="691">
        <f t="shared" si="31"/>
        <v>0</v>
      </c>
    </row>
    <row r="32" spans="2:65" x14ac:dyDescent="0.35">
      <c r="B32" s="457">
        <v>22</v>
      </c>
      <c r="C32" s="12"/>
      <c r="D32" s="23"/>
      <c r="E32" s="18"/>
      <c r="F32" s="18"/>
      <c r="G32" s="23"/>
      <c r="H32" s="12"/>
      <c r="I32" s="26"/>
      <c r="J32" s="2"/>
      <c r="K32" s="12"/>
      <c r="L32" s="12"/>
      <c r="M32" s="209"/>
      <c r="N32" s="19"/>
      <c r="O32" s="12"/>
      <c r="P32" s="29"/>
      <c r="Q32" s="15"/>
      <c r="R32" s="676">
        <f t="shared" si="42"/>
        <v>0</v>
      </c>
      <c r="S32" s="33"/>
      <c r="T32" s="15"/>
      <c r="U32" s="677">
        <f t="shared" si="43"/>
        <v>0</v>
      </c>
      <c r="V32" s="37"/>
      <c r="W32" s="15"/>
      <c r="X32" s="678">
        <f t="shared" si="44"/>
        <v>0</v>
      </c>
      <c r="Y32" s="679">
        <f t="shared" si="22"/>
        <v>0</v>
      </c>
      <c r="Z32" s="680">
        <f t="shared" si="23"/>
        <v>0</v>
      </c>
      <c r="AA32" s="680">
        <f t="shared" si="24"/>
        <v>0</v>
      </c>
      <c r="AB32" s="359"/>
      <c r="AC32" s="482">
        <f t="shared" si="0"/>
        <v>0</v>
      </c>
      <c r="AD32" s="387">
        <f t="shared" si="1"/>
        <v>0</v>
      </c>
      <c r="AE32" s="555">
        <f t="shared" si="2"/>
        <v>0</v>
      </c>
      <c r="AF32" s="555">
        <f t="shared" si="3"/>
        <v>0</v>
      </c>
      <c r="AG32" s="555">
        <f t="shared" si="4"/>
        <v>0</v>
      </c>
      <c r="AH32" s="555">
        <f t="shared" si="5"/>
        <v>0</v>
      </c>
      <c r="AI32" s="555">
        <f t="shared" si="6"/>
        <v>0</v>
      </c>
      <c r="AJ32" s="196">
        <f t="shared" si="7"/>
        <v>0</v>
      </c>
      <c r="AK32" s="555">
        <f t="shared" si="8"/>
        <v>0</v>
      </c>
      <c r="AL32" s="555">
        <f t="shared" si="9"/>
        <v>0</v>
      </c>
      <c r="AM32" s="682">
        <f t="shared" si="10"/>
        <v>0</v>
      </c>
      <c r="AN32" s="555">
        <f t="shared" si="11"/>
        <v>0</v>
      </c>
      <c r="AO32" s="683">
        <f t="shared" si="12"/>
        <v>0</v>
      </c>
      <c r="AP32" s="684">
        <f t="shared" si="13"/>
        <v>0</v>
      </c>
      <c r="AQ32" s="685">
        <f t="shared" si="14"/>
        <v>0</v>
      </c>
      <c r="AR32" s="677">
        <f t="shared" si="45"/>
        <v>0</v>
      </c>
      <c r="AS32" s="686">
        <f t="shared" si="15"/>
        <v>0</v>
      </c>
      <c r="AT32" s="685">
        <f t="shared" si="16"/>
        <v>0</v>
      </c>
      <c r="AU32" s="677">
        <f t="shared" si="46"/>
        <v>0</v>
      </c>
      <c r="AV32" s="687">
        <f t="shared" si="17"/>
        <v>0</v>
      </c>
      <c r="AW32" s="685">
        <f t="shared" si="18"/>
        <v>0</v>
      </c>
      <c r="AX32" s="678">
        <f t="shared" si="47"/>
        <v>0</v>
      </c>
      <c r="AY32" s="688">
        <f t="shared" si="39"/>
        <v>0</v>
      </c>
      <c r="AZ32" s="689">
        <f t="shared" si="40"/>
        <v>0</v>
      </c>
      <c r="BA32" s="689">
        <f t="shared" si="41"/>
        <v>0</v>
      </c>
      <c r="BB32" s="566"/>
      <c r="BC32" s="690">
        <f t="shared" si="19"/>
        <v>0</v>
      </c>
      <c r="BD32" s="689">
        <f t="shared" si="25"/>
        <v>0</v>
      </c>
      <c r="BE32" s="690">
        <f t="shared" si="20"/>
        <v>0</v>
      </c>
      <c r="BF32" s="680">
        <f t="shared" si="33"/>
        <v>0</v>
      </c>
      <c r="BG32" s="680">
        <f t="shared" si="26"/>
        <v>0</v>
      </c>
      <c r="BH32" s="680">
        <f t="shared" si="27"/>
        <v>0</v>
      </c>
      <c r="BI32" s="555"/>
      <c r="BJ32" s="387" t="str">
        <f t="shared" si="28"/>
        <v/>
      </c>
      <c r="BK32" s="691">
        <f t="shared" si="29"/>
        <v>0</v>
      </c>
      <c r="BL32" s="691">
        <f t="shared" si="30"/>
        <v>0</v>
      </c>
      <c r="BM32" s="691">
        <f t="shared" si="31"/>
        <v>0</v>
      </c>
    </row>
    <row r="33" spans="2:65" x14ac:dyDescent="0.35">
      <c r="B33" s="457">
        <v>23</v>
      </c>
      <c r="C33" s="12"/>
      <c r="D33" s="23"/>
      <c r="E33" s="18"/>
      <c r="F33" s="18"/>
      <c r="G33" s="23"/>
      <c r="H33" s="12"/>
      <c r="I33" s="26"/>
      <c r="J33" s="2"/>
      <c r="K33" s="12"/>
      <c r="L33" s="12"/>
      <c r="M33" s="209"/>
      <c r="N33" s="19"/>
      <c r="O33" s="12"/>
      <c r="P33" s="29"/>
      <c r="Q33" s="15"/>
      <c r="R33" s="676">
        <f t="shared" si="42"/>
        <v>0</v>
      </c>
      <c r="S33" s="33"/>
      <c r="T33" s="15"/>
      <c r="U33" s="677">
        <f t="shared" si="43"/>
        <v>0</v>
      </c>
      <c r="V33" s="37"/>
      <c r="W33" s="15"/>
      <c r="X33" s="678">
        <f t="shared" si="44"/>
        <v>0</v>
      </c>
      <c r="Y33" s="679">
        <f t="shared" si="22"/>
        <v>0</v>
      </c>
      <c r="Z33" s="680">
        <f t="shared" si="23"/>
        <v>0</v>
      </c>
      <c r="AA33" s="680">
        <f t="shared" si="24"/>
        <v>0</v>
      </c>
      <c r="AB33" s="359"/>
      <c r="AC33" s="482">
        <f t="shared" si="0"/>
        <v>0</v>
      </c>
      <c r="AD33" s="387">
        <f t="shared" si="1"/>
        <v>0</v>
      </c>
      <c r="AE33" s="555">
        <f t="shared" si="2"/>
        <v>0</v>
      </c>
      <c r="AF33" s="555">
        <f t="shared" si="3"/>
        <v>0</v>
      </c>
      <c r="AG33" s="555">
        <f t="shared" si="4"/>
        <v>0</v>
      </c>
      <c r="AH33" s="555">
        <f t="shared" si="5"/>
        <v>0</v>
      </c>
      <c r="AI33" s="555">
        <f t="shared" si="6"/>
        <v>0</v>
      </c>
      <c r="AJ33" s="196">
        <f t="shared" si="7"/>
        <v>0</v>
      </c>
      <c r="AK33" s="555">
        <f t="shared" si="8"/>
        <v>0</v>
      </c>
      <c r="AL33" s="555">
        <f t="shared" si="9"/>
        <v>0</v>
      </c>
      <c r="AM33" s="682">
        <f t="shared" si="10"/>
        <v>0</v>
      </c>
      <c r="AN33" s="555">
        <f t="shared" si="11"/>
        <v>0</v>
      </c>
      <c r="AO33" s="683">
        <f t="shared" si="12"/>
        <v>0</v>
      </c>
      <c r="AP33" s="684">
        <f t="shared" si="13"/>
        <v>0</v>
      </c>
      <c r="AQ33" s="685">
        <f t="shared" si="14"/>
        <v>0</v>
      </c>
      <c r="AR33" s="677">
        <f t="shared" si="45"/>
        <v>0</v>
      </c>
      <c r="AS33" s="686">
        <f t="shared" si="15"/>
        <v>0</v>
      </c>
      <c r="AT33" s="685">
        <f t="shared" si="16"/>
        <v>0</v>
      </c>
      <c r="AU33" s="677">
        <f t="shared" si="46"/>
        <v>0</v>
      </c>
      <c r="AV33" s="687">
        <f t="shared" si="17"/>
        <v>0</v>
      </c>
      <c r="AW33" s="685">
        <f t="shared" si="18"/>
        <v>0</v>
      </c>
      <c r="AX33" s="678">
        <f t="shared" si="47"/>
        <v>0</v>
      </c>
      <c r="AY33" s="688">
        <f t="shared" si="39"/>
        <v>0</v>
      </c>
      <c r="AZ33" s="689">
        <f t="shared" si="40"/>
        <v>0</v>
      </c>
      <c r="BA33" s="689">
        <f t="shared" si="41"/>
        <v>0</v>
      </c>
      <c r="BB33" s="566"/>
      <c r="BC33" s="690">
        <f t="shared" si="19"/>
        <v>0</v>
      </c>
      <c r="BD33" s="689">
        <f t="shared" si="25"/>
        <v>0</v>
      </c>
      <c r="BE33" s="690">
        <f t="shared" si="20"/>
        <v>0</v>
      </c>
      <c r="BF33" s="680">
        <f t="shared" si="33"/>
        <v>0</v>
      </c>
      <c r="BG33" s="680">
        <f t="shared" si="26"/>
        <v>0</v>
      </c>
      <c r="BH33" s="680">
        <f t="shared" si="27"/>
        <v>0</v>
      </c>
      <c r="BI33" s="555"/>
      <c r="BJ33" s="387" t="str">
        <f t="shared" si="28"/>
        <v/>
      </c>
      <c r="BK33" s="691">
        <f t="shared" si="29"/>
        <v>0</v>
      </c>
      <c r="BL33" s="691">
        <f t="shared" si="30"/>
        <v>0</v>
      </c>
      <c r="BM33" s="691">
        <f t="shared" si="31"/>
        <v>0</v>
      </c>
    </row>
    <row r="34" spans="2:65" x14ac:dyDescent="0.35">
      <c r="B34" s="457">
        <v>24</v>
      </c>
      <c r="C34" s="12"/>
      <c r="D34" s="23"/>
      <c r="E34" s="18"/>
      <c r="F34" s="18"/>
      <c r="G34" s="23"/>
      <c r="H34" s="12"/>
      <c r="I34" s="26"/>
      <c r="J34" s="2"/>
      <c r="K34" s="12"/>
      <c r="L34" s="12"/>
      <c r="M34" s="209"/>
      <c r="N34" s="19"/>
      <c r="O34" s="12"/>
      <c r="P34" s="29"/>
      <c r="Q34" s="15"/>
      <c r="R34" s="676">
        <f t="shared" si="42"/>
        <v>0</v>
      </c>
      <c r="S34" s="33"/>
      <c r="T34" s="15"/>
      <c r="U34" s="677">
        <f t="shared" si="43"/>
        <v>0</v>
      </c>
      <c r="V34" s="37"/>
      <c r="W34" s="15"/>
      <c r="X34" s="678">
        <f t="shared" si="44"/>
        <v>0</v>
      </c>
      <c r="Y34" s="679">
        <f t="shared" si="22"/>
        <v>0</v>
      </c>
      <c r="Z34" s="680">
        <f t="shared" si="23"/>
        <v>0</v>
      </c>
      <c r="AA34" s="680">
        <f t="shared" si="24"/>
        <v>0</v>
      </c>
      <c r="AB34" s="359"/>
      <c r="AC34" s="482">
        <f t="shared" si="0"/>
        <v>0</v>
      </c>
      <c r="AD34" s="387">
        <f t="shared" si="1"/>
        <v>0</v>
      </c>
      <c r="AE34" s="555">
        <f t="shared" si="2"/>
        <v>0</v>
      </c>
      <c r="AF34" s="555">
        <f t="shared" si="3"/>
        <v>0</v>
      </c>
      <c r="AG34" s="555">
        <f t="shared" si="4"/>
        <v>0</v>
      </c>
      <c r="AH34" s="555">
        <f t="shared" si="5"/>
        <v>0</v>
      </c>
      <c r="AI34" s="555">
        <f t="shared" si="6"/>
        <v>0</v>
      </c>
      <c r="AJ34" s="196">
        <f t="shared" si="7"/>
        <v>0</v>
      </c>
      <c r="AK34" s="555">
        <f t="shared" si="8"/>
        <v>0</v>
      </c>
      <c r="AL34" s="555">
        <f t="shared" si="9"/>
        <v>0</v>
      </c>
      <c r="AM34" s="682">
        <f t="shared" si="10"/>
        <v>0</v>
      </c>
      <c r="AN34" s="555">
        <f t="shared" si="11"/>
        <v>0</v>
      </c>
      <c r="AO34" s="683">
        <f t="shared" si="12"/>
        <v>0</v>
      </c>
      <c r="AP34" s="684">
        <f t="shared" si="13"/>
        <v>0</v>
      </c>
      <c r="AQ34" s="685">
        <f t="shared" si="14"/>
        <v>0</v>
      </c>
      <c r="AR34" s="677">
        <f t="shared" si="45"/>
        <v>0</v>
      </c>
      <c r="AS34" s="686">
        <f t="shared" si="15"/>
        <v>0</v>
      </c>
      <c r="AT34" s="685">
        <f t="shared" si="16"/>
        <v>0</v>
      </c>
      <c r="AU34" s="677">
        <f t="shared" si="46"/>
        <v>0</v>
      </c>
      <c r="AV34" s="687">
        <f t="shared" si="17"/>
        <v>0</v>
      </c>
      <c r="AW34" s="685">
        <f t="shared" si="18"/>
        <v>0</v>
      </c>
      <c r="AX34" s="678">
        <f t="shared" si="47"/>
        <v>0</v>
      </c>
      <c r="AY34" s="688">
        <f t="shared" si="39"/>
        <v>0</v>
      </c>
      <c r="AZ34" s="689">
        <f t="shared" si="40"/>
        <v>0</v>
      </c>
      <c r="BA34" s="689">
        <f t="shared" si="41"/>
        <v>0</v>
      </c>
      <c r="BB34" s="566"/>
      <c r="BC34" s="690">
        <f t="shared" si="19"/>
        <v>0</v>
      </c>
      <c r="BD34" s="689">
        <f t="shared" si="25"/>
        <v>0</v>
      </c>
      <c r="BE34" s="690">
        <f t="shared" si="20"/>
        <v>0</v>
      </c>
      <c r="BF34" s="680">
        <f t="shared" si="33"/>
        <v>0</v>
      </c>
      <c r="BG34" s="680">
        <f t="shared" si="26"/>
        <v>0</v>
      </c>
      <c r="BH34" s="680">
        <f t="shared" si="27"/>
        <v>0</v>
      </c>
      <c r="BI34" s="555"/>
      <c r="BJ34" s="387" t="str">
        <f t="shared" si="28"/>
        <v/>
      </c>
      <c r="BK34" s="691">
        <f t="shared" si="29"/>
        <v>0</v>
      </c>
      <c r="BL34" s="691">
        <f t="shared" si="30"/>
        <v>0</v>
      </c>
      <c r="BM34" s="691">
        <f t="shared" si="31"/>
        <v>0</v>
      </c>
    </row>
    <row r="35" spans="2:65" x14ac:dyDescent="0.35">
      <c r="B35" s="457">
        <v>25</v>
      </c>
      <c r="C35" s="12"/>
      <c r="D35" s="23"/>
      <c r="E35" s="18"/>
      <c r="F35" s="18"/>
      <c r="G35" s="23"/>
      <c r="H35" s="12"/>
      <c r="I35" s="26"/>
      <c r="J35" s="2"/>
      <c r="K35" s="12"/>
      <c r="L35" s="12"/>
      <c r="M35" s="209"/>
      <c r="N35" s="19"/>
      <c r="O35" s="12"/>
      <c r="P35" s="29"/>
      <c r="Q35" s="15"/>
      <c r="R35" s="676">
        <f t="shared" si="42"/>
        <v>0</v>
      </c>
      <c r="S35" s="33"/>
      <c r="T35" s="15"/>
      <c r="U35" s="677">
        <f t="shared" si="43"/>
        <v>0</v>
      </c>
      <c r="V35" s="37"/>
      <c r="W35" s="15"/>
      <c r="X35" s="678">
        <f t="shared" si="44"/>
        <v>0</v>
      </c>
      <c r="Y35" s="679">
        <f t="shared" si="22"/>
        <v>0</v>
      </c>
      <c r="Z35" s="680">
        <f t="shared" si="23"/>
        <v>0</v>
      </c>
      <c r="AA35" s="680">
        <f t="shared" si="24"/>
        <v>0</v>
      </c>
      <c r="AB35" s="359"/>
      <c r="AC35" s="482">
        <f t="shared" si="0"/>
        <v>0</v>
      </c>
      <c r="AD35" s="387">
        <f t="shared" si="1"/>
        <v>0</v>
      </c>
      <c r="AE35" s="555">
        <f t="shared" si="2"/>
        <v>0</v>
      </c>
      <c r="AF35" s="555">
        <f t="shared" si="3"/>
        <v>0</v>
      </c>
      <c r="AG35" s="555">
        <f t="shared" si="4"/>
        <v>0</v>
      </c>
      <c r="AH35" s="555">
        <f t="shared" si="5"/>
        <v>0</v>
      </c>
      <c r="AI35" s="555">
        <f t="shared" si="6"/>
        <v>0</v>
      </c>
      <c r="AJ35" s="196">
        <f t="shared" si="7"/>
        <v>0</v>
      </c>
      <c r="AK35" s="555">
        <f t="shared" si="8"/>
        <v>0</v>
      </c>
      <c r="AL35" s="555">
        <f t="shared" si="9"/>
        <v>0</v>
      </c>
      <c r="AM35" s="682">
        <f t="shared" si="10"/>
        <v>0</v>
      </c>
      <c r="AN35" s="555">
        <f t="shared" si="11"/>
        <v>0</v>
      </c>
      <c r="AO35" s="683">
        <f t="shared" si="12"/>
        <v>0</v>
      </c>
      <c r="AP35" s="684">
        <f t="shared" si="13"/>
        <v>0</v>
      </c>
      <c r="AQ35" s="685">
        <f t="shared" si="14"/>
        <v>0</v>
      </c>
      <c r="AR35" s="677">
        <f t="shared" si="45"/>
        <v>0</v>
      </c>
      <c r="AS35" s="686">
        <f t="shared" si="15"/>
        <v>0</v>
      </c>
      <c r="AT35" s="685">
        <f t="shared" si="16"/>
        <v>0</v>
      </c>
      <c r="AU35" s="677">
        <f t="shared" si="46"/>
        <v>0</v>
      </c>
      <c r="AV35" s="687">
        <f t="shared" si="17"/>
        <v>0</v>
      </c>
      <c r="AW35" s="685">
        <f t="shared" si="18"/>
        <v>0</v>
      </c>
      <c r="AX35" s="678">
        <f t="shared" si="47"/>
        <v>0</v>
      </c>
      <c r="AY35" s="688">
        <f t="shared" si="39"/>
        <v>0</v>
      </c>
      <c r="AZ35" s="689">
        <f t="shared" si="40"/>
        <v>0</v>
      </c>
      <c r="BA35" s="689">
        <f t="shared" si="41"/>
        <v>0</v>
      </c>
      <c r="BB35" s="566"/>
      <c r="BC35" s="690">
        <f t="shared" si="19"/>
        <v>0</v>
      </c>
      <c r="BD35" s="689">
        <f t="shared" si="25"/>
        <v>0</v>
      </c>
      <c r="BE35" s="690">
        <f t="shared" si="20"/>
        <v>0</v>
      </c>
      <c r="BF35" s="680">
        <f t="shared" si="33"/>
        <v>0</v>
      </c>
      <c r="BG35" s="680">
        <f t="shared" si="26"/>
        <v>0</v>
      </c>
      <c r="BH35" s="680">
        <f t="shared" si="27"/>
        <v>0</v>
      </c>
      <c r="BI35" s="555"/>
      <c r="BJ35" s="387" t="str">
        <f t="shared" si="28"/>
        <v/>
      </c>
      <c r="BK35" s="691">
        <f t="shared" si="29"/>
        <v>0</v>
      </c>
      <c r="BL35" s="691">
        <f t="shared" si="30"/>
        <v>0</v>
      </c>
      <c r="BM35" s="691">
        <f t="shared" si="31"/>
        <v>0</v>
      </c>
    </row>
    <row r="36" spans="2:65" x14ac:dyDescent="0.35">
      <c r="B36" s="457">
        <v>26</v>
      </c>
      <c r="C36" s="12"/>
      <c r="D36" s="23"/>
      <c r="E36" s="18"/>
      <c r="F36" s="18"/>
      <c r="G36" s="23"/>
      <c r="H36" s="12"/>
      <c r="I36" s="26"/>
      <c r="J36" s="2"/>
      <c r="K36" s="12"/>
      <c r="L36" s="12"/>
      <c r="M36" s="209"/>
      <c r="N36" s="19"/>
      <c r="O36" s="12"/>
      <c r="P36" s="29"/>
      <c r="Q36" s="15"/>
      <c r="R36" s="676">
        <f t="shared" si="32"/>
        <v>0</v>
      </c>
      <c r="S36" s="33"/>
      <c r="T36" s="15"/>
      <c r="U36" s="677">
        <f t="shared" si="34"/>
        <v>0</v>
      </c>
      <c r="V36" s="37"/>
      <c r="W36" s="15"/>
      <c r="X36" s="678">
        <f t="shared" si="35"/>
        <v>0</v>
      </c>
      <c r="Y36" s="679">
        <f t="shared" si="22"/>
        <v>0</v>
      </c>
      <c r="Z36" s="680">
        <f t="shared" si="23"/>
        <v>0</v>
      </c>
      <c r="AA36" s="680">
        <f t="shared" si="24"/>
        <v>0</v>
      </c>
      <c r="AB36" s="359"/>
      <c r="AC36" s="482">
        <f t="shared" si="0"/>
        <v>0</v>
      </c>
      <c r="AD36" s="387">
        <f t="shared" si="1"/>
        <v>0</v>
      </c>
      <c r="AE36" s="555">
        <f t="shared" si="2"/>
        <v>0</v>
      </c>
      <c r="AF36" s="555">
        <f t="shared" si="3"/>
        <v>0</v>
      </c>
      <c r="AG36" s="555">
        <f t="shared" si="4"/>
        <v>0</v>
      </c>
      <c r="AH36" s="555">
        <f t="shared" si="5"/>
        <v>0</v>
      </c>
      <c r="AI36" s="555">
        <f t="shared" si="6"/>
        <v>0</v>
      </c>
      <c r="AJ36" s="196">
        <f t="shared" si="7"/>
        <v>0</v>
      </c>
      <c r="AK36" s="555">
        <f t="shared" si="8"/>
        <v>0</v>
      </c>
      <c r="AL36" s="555">
        <f t="shared" si="9"/>
        <v>0</v>
      </c>
      <c r="AM36" s="682">
        <f t="shared" si="10"/>
        <v>0</v>
      </c>
      <c r="AN36" s="555">
        <f t="shared" si="11"/>
        <v>0</v>
      </c>
      <c r="AO36" s="683">
        <f t="shared" si="12"/>
        <v>0</v>
      </c>
      <c r="AP36" s="684">
        <f t="shared" si="13"/>
        <v>0</v>
      </c>
      <c r="AQ36" s="685">
        <f t="shared" si="14"/>
        <v>0</v>
      </c>
      <c r="AR36" s="677">
        <f t="shared" si="36"/>
        <v>0</v>
      </c>
      <c r="AS36" s="686">
        <f t="shared" si="15"/>
        <v>0</v>
      </c>
      <c r="AT36" s="685">
        <f t="shared" si="16"/>
        <v>0</v>
      </c>
      <c r="AU36" s="677">
        <f t="shared" si="37"/>
        <v>0</v>
      </c>
      <c r="AV36" s="687">
        <f t="shared" si="17"/>
        <v>0</v>
      </c>
      <c r="AW36" s="685">
        <f t="shared" si="18"/>
        <v>0</v>
      </c>
      <c r="AX36" s="678">
        <f t="shared" si="38"/>
        <v>0</v>
      </c>
      <c r="AY36" s="688">
        <f t="shared" si="39"/>
        <v>0</v>
      </c>
      <c r="AZ36" s="689">
        <f t="shared" si="40"/>
        <v>0</v>
      </c>
      <c r="BA36" s="689">
        <f t="shared" si="41"/>
        <v>0</v>
      </c>
      <c r="BB36" s="566"/>
      <c r="BC36" s="690">
        <f t="shared" si="19"/>
        <v>0</v>
      </c>
      <c r="BD36" s="689">
        <f t="shared" si="25"/>
        <v>0</v>
      </c>
      <c r="BE36" s="690">
        <f t="shared" si="20"/>
        <v>0</v>
      </c>
      <c r="BF36" s="680">
        <f t="shared" si="33"/>
        <v>0</v>
      </c>
      <c r="BG36" s="680">
        <f t="shared" si="26"/>
        <v>0</v>
      </c>
      <c r="BH36" s="680">
        <f t="shared" si="27"/>
        <v>0</v>
      </c>
      <c r="BI36" s="555"/>
      <c r="BJ36" s="387" t="str">
        <f t="shared" si="28"/>
        <v/>
      </c>
      <c r="BK36" s="691">
        <f t="shared" si="29"/>
        <v>0</v>
      </c>
      <c r="BL36" s="691">
        <f t="shared" si="30"/>
        <v>0</v>
      </c>
      <c r="BM36" s="691">
        <f t="shared" si="31"/>
        <v>0</v>
      </c>
    </row>
    <row r="37" spans="2:65" x14ac:dyDescent="0.35">
      <c r="B37" s="457">
        <v>27</v>
      </c>
      <c r="C37" s="12"/>
      <c r="D37" s="23"/>
      <c r="E37" s="18"/>
      <c r="F37" s="18"/>
      <c r="G37" s="23"/>
      <c r="H37" s="12"/>
      <c r="I37" s="26"/>
      <c r="J37" s="2"/>
      <c r="K37" s="12"/>
      <c r="L37" s="12"/>
      <c r="M37" s="209"/>
      <c r="N37" s="19"/>
      <c r="O37" s="12"/>
      <c r="P37" s="29"/>
      <c r="Q37" s="15"/>
      <c r="R37" s="676">
        <f t="shared" si="32"/>
        <v>0</v>
      </c>
      <c r="S37" s="33"/>
      <c r="T37" s="15"/>
      <c r="U37" s="677">
        <f t="shared" si="34"/>
        <v>0</v>
      </c>
      <c r="V37" s="37"/>
      <c r="W37" s="15"/>
      <c r="X37" s="678">
        <f t="shared" si="35"/>
        <v>0</v>
      </c>
      <c r="Y37" s="679">
        <f t="shared" si="22"/>
        <v>0</v>
      </c>
      <c r="Z37" s="680">
        <f t="shared" si="23"/>
        <v>0</v>
      </c>
      <c r="AA37" s="680">
        <f t="shared" si="24"/>
        <v>0</v>
      </c>
      <c r="AB37" s="359"/>
      <c r="AC37" s="482">
        <f t="shared" si="0"/>
        <v>0</v>
      </c>
      <c r="AD37" s="387">
        <f t="shared" si="1"/>
        <v>0</v>
      </c>
      <c r="AE37" s="555">
        <f t="shared" si="2"/>
        <v>0</v>
      </c>
      <c r="AF37" s="555">
        <f t="shared" si="3"/>
        <v>0</v>
      </c>
      <c r="AG37" s="555">
        <f t="shared" si="4"/>
        <v>0</v>
      </c>
      <c r="AH37" s="555">
        <f t="shared" si="5"/>
        <v>0</v>
      </c>
      <c r="AI37" s="555">
        <f t="shared" si="6"/>
        <v>0</v>
      </c>
      <c r="AJ37" s="196">
        <f t="shared" si="7"/>
        <v>0</v>
      </c>
      <c r="AK37" s="555">
        <f t="shared" si="8"/>
        <v>0</v>
      </c>
      <c r="AL37" s="555">
        <f t="shared" si="9"/>
        <v>0</v>
      </c>
      <c r="AM37" s="682">
        <f t="shared" si="10"/>
        <v>0</v>
      </c>
      <c r="AN37" s="555">
        <f t="shared" si="11"/>
        <v>0</v>
      </c>
      <c r="AO37" s="683">
        <f t="shared" si="12"/>
        <v>0</v>
      </c>
      <c r="AP37" s="684">
        <f t="shared" si="13"/>
        <v>0</v>
      </c>
      <c r="AQ37" s="685">
        <f t="shared" si="14"/>
        <v>0</v>
      </c>
      <c r="AR37" s="677">
        <f t="shared" si="36"/>
        <v>0</v>
      </c>
      <c r="AS37" s="686">
        <f t="shared" si="15"/>
        <v>0</v>
      </c>
      <c r="AT37" s="685">
        <f t="shared" si="16"/>
        <v>0</v>
      </c>
      <c r="AU37" s="677">
        <f t="shared" si="37"/>
        <v>0</v>
      </c>
      <c r="AV37" s="687">
        <f t="shared" si="17"/>
        <v>0</v>
      </c>
      <c r="AW37" s="685">
        <f t="shared" si="18"/>
        <v>0</v>
      </c>
      <c r="AX37" s="678">
        <f t="shared" si="38"/>
        <v>0</v>
      </c>
      <c r="AY37" s="688">
        <f t="shared" si="39"/>
        <v>0</v>
      </c>
      <c r="AZ37" s="689">
        <f t="shared" si="40"/>
        <v>0</v>
      </c>
      <c r="BA37" s="689">
        <f t="shared" si="41"/>
        <v>0</v>
      </c>
      <c r="BB37" s="566"/>
      <c r="BC37" s="690">
        <f t="shared" si="19"/>
        <v>0</v>
      </c>
      <c r="BD37" s="689">
        <f t="shared" si="25"/>
        <v>0</v>
      </c>
      <c r="BE37" s="690">
        <f t="shared" si="20"/>
        <v>0</v>
      </c>
      <c r="BF37" s="680">
        <f t="shared" si="33"/>
        <v>0</v>
      </c>
      <c r="BG37" s="680">
        <f t="shared" si="26"/>
        <v>0</v>
      </c>
      <c r="BH37" s="680">
        <f t="shared" si="27"/>
        <v>0</v>
      </c>
      <c r="BI37" s="555"/>
      <c r="BJ37" s="387" t="str">
        <f t="shared" si="28"/>
        <v/>
      </c>
      <c r="BK37" s="691">
        <f t="shared" si="29"/>
        <v>0</v>
      </c>
      <c r="BL37" s="691">
        <f t="shared" si="30"/>
        <v>0</v>
      </c>
      <c r="BM37" s="691">
        <f t="shared" si="31"/>
        <v>0</v>
      </c>
    </row>
    <row r="38" spans="2:65" x14ac:dyDescent="0.35">
      <c r="B38" s="457">
        <v>28</v>
      </c>
      <c r="C38" s="12"/>
      <c r="D38" s="23"/>
      <c r="E38" s="18"/>
      <c r="F38" s="18"/>
      <c r="G38" s="23"/>
      <c r="H38" s="12"/>
      <c r="I38" s="26"/>
      <c r="J38" s="2"/>
      <c r="K38" s="12"/>
      <c r="L38" s="12"/>
      <c r="M38" s="209"/>
      <c r="N38" s="19"/>
      <c r="O38" s="12"/>
      <c r="P38" s="29"/>
      <c r="Q38" s="15"/>
      <c r="R38" s="676">
        <f t="shared" si="32"/>
        <v>0</v>
      </c>
      <c r="S38" s="33"/>
      <c r="T38" s="15"/>
      <c r="U38" s="677">
        <f t="shared" si="34"/>
        <v>0</v>
      </c>
      <c r="V38" s="37"/>
      <c r="W38" s="15"/>
      <c r="X38" s="678">
        <f t="shared" si="35"/>
        <v>0</v>
      </c>
      <c r="Y38" s="679">
        <f t="shared" si="22"/>
        <v>0</v>
      </c>
      <c r="Z38" s="680">
        <f t="shared" si="23"/>
        <v>0</v>
      </c>
      <c r="AA38" s="680">
        <f t="shared" si="24"/>
        <v>0</v>
      </c>
      <c r="AB38" s="359"/>
      <c r="AC38" s="482">
        <f t="shared" si="0"/>
        <v>0</v>
      </c>
      <c r="AD38" s="387">
        <f t="shared" si="1"/>
        <v>0</v>
      </c>
      <c r="AE38" s="555">
        <f t="shared" si="2"/>
        <v>0</v>
      </c>
      <c r="AF38" s="555">
        <f t="shared" si="3"/>
        <v>0</v>
      </c>
      <c r="AG38" s="555">
        <f t="shared" si="4"/>
        <v>0</v>
      </c>
      <c r="AH38" s="555">
        <f t="shared" si="5"/>
        <v>0</v>
      </c>
      <c r="AI38" s="555">
        <f t="shared" si="6"/>
        <v>0</v>
      </c>
      <c r="AJ38" s="196">
        <f t="shared" si="7"/>
        <v>0</v>
      </c>
      <c r="AK38" s="555">
        <f t="shared" si="8"/>
        <v>0</v>
      </c>
      <c r="AL38" s="555">
        <f t="shared" si="9"/>
        <v>0</v>
      </c>
      <c r="AM38" s="682">
        <f t="shared" si="10"/>
        <v>0</v>
      </c>
      <c r="AN38" s="555">
        <f t="shared" si="11"/>
        <v>0</v>
      </c>
      <c r="AO38" s="683">
        <f t="shared" si="12"/>
        <v>0</v>
      </c>
      <c r="AP38" s="684">
        <f t="shared" si="13"/>
        <v>0</v>
      </c>
      <c r="AQ38" s="685">
        <f t="shared" si="14"/>
        <v>0</v>
      </c>
      <c r="AR38" s="677">
        <f t="shared" si="36"/>
        <v>0</v>
      </c>
      <c r="AS38" s="686">
        <f t="shared" si="15"/>
        <v>0</v>
      </c>
      <c r="AT38" s="685">
        <f t="shared" si="16"/>
        <v>0</v>
      </c>
      <c r="AU38" s="677">
        <f t="shared" si="37"/>
        <v>0</v>
      </c>
      <c r="AV38" s="687">
        <f t="shared" si="17"/>
        <v>0</v>
      </c>
      <c r="AW38" s="685">
        <f t="shared" si="18"/>
        <v>0</v>
      </c>
      <c r="AX38" s="678">
        <f t="shared" si="38"/>
        <v>0</v>
      </c>
      <c r="AY38" s="688">
        <f t="shared" si="39"/>
        <v>0</v>
      </c>
      <c r="AZ38" s="689">
        <f t="shared" si="40"/>
        <v>0</v>
      </c>
      <c r="BA38" s="689">
        <f t="shared" si="41"/>
        <v>0</v>
      </c>
      <c r="BB38" s="566"/>
      <c r="BC38" s="690">
        <f t="shared" si="19"/>
        <v>0</v>
      </c>
      <c r="BD38" s="689">
        <f t="shared" si="25"/>
        <v>0</v>
      </c>
      <c r="BE38" s="690">
        <f t="shared" si="20"/>
        <v>0</v>
      </c>
      <c r="BF38" s="680">
        <f t="shared" si="33"/>
        <v>0</v>
      </c>
      <c r="BG38" s="680">
        <f t="shared" si="26"/>
        <v>0</v>
      </c>
      <c r="BH38" s="680">
        <f t="shared" si="27"/>
        <v>0</v>
      </c>
      <c r="BI38" s="555"/>
      <c r="BJ38" s="387" t="str">
        <f t="shared" si="28"/>
        <v/>
      </c>
      <c r="BK38" s="691">
        <f t="shared" si="29"/>
        <v>0</v>
      </c>
      <c r="BL38" s="691">
        <f t="shared" si="30"/>
        <v>0</v>
      </c>
      <c r="BM38" s="691">
        <f t="shared" si="31"/>
        <v>0</v>
      </c>
    </row>
    <row r="39" spans="2:65" x14ac:dyDescent="0.35">
      <c r="B39" s="457">
        <v>29</v>
      </c>
      <c r="C39" s="12"/>
      <c r="D39" s="23"/>
      <c r="E39" s="18"/>
      <c r="F39" s="18"/>
      <c r="G39" s="23"/>
      <c r="H39" s="12"/>
      <c r="I39" s="26"/>
      <c r="J39" s="2"/>
      <c r="K39" s="12"/>
      <c r="L39" s="12"/>
      <c r="M39" s="209"/>
      <c r="N39" s="19"/>
      <c r="O39" s="12"/>
      <c r="P39" s="29"/>
      <c r="Q39" s="15"/>
      <c r="R39" s="676">
        <f t="shared" si="32"/>
        <v>0</v>
      </c>
      <c r="S39" s="33"/>
      <c r="T39" s="15"/>
      <c r="U39" s="677">
        <f t="shared" si="34"/>
        <v>0</v>
      </c>
      <c r="V39" s="37"/>
      <c r="W39" s="15"/>
      <c r="X39" s="678">
        <f t="shared" si="35"/>
        <v>0</v>
      </c>
      <c r="Y39" s="679">
        <f t="shared" si="22"/>
        <v>0</v>
      </c>
      <c r="Z39" s="680">
        <f t="shared" si="23"/>
        <v>0</v>
      </c>
      <c r="AA39" s="680">
        <f t="shared" si="24"/>
        <v>0</v>
      </c>
      <c r="AB39" s="359"/>
      <c r="AC39" s="482">
        <f t="shared" si="0"/>
        <v>0</v>
      </c>
      <c r="AD39" s="387">
        <f t="shared" si="1"/>
        <v>0</v>
      </c>
      <c r="AE39" s="555">
        <f t="shared" si="2"/>
        <v>0</v>
      </c>
      <c r="AF39" s="555">
        <f t="shared" si="3"/>
        <v>0</v>
      </c>
      <c r="AG39" s="555">
        <f t="shared" si="4"/>
        <v>0</v>
      </c>
      <c r="AH39" s="555">
        <f t="shared" si="5"/>
        <v>0</v>
      </c>
      <c r="AI39" s="555">
        <f t="shared" si="6"/>
        <v>0</v>
      </c>
      <c r="AJ39" s="196">
        <f t="shared" si="7"/>
        <v>0</v>
      </c>
      <c r="AK39" s="555">
        <f t="shared" si="8"/>
        <v>0</v>
      </c>
      <c r="AL39" s="555">
        <f t="shared" si="9"/>
        <v>0</v>
      </c>
      <c r="AM39" s="682">
        <f t="shared" si="10"/>
        <v>0</v>
      </c>
      <c r="AN39" s="555">
        <f t="shared" si="11"/>
        <v>0</v>
      </c>
      <c r="AO39" s="683">
        <f t="shared" si="12"/>
        <v>0</v>
      </c>
      <c r="AP39" s="684">
        <f t="shared" si="13"/>
        <v>0</v>
      </c>
      <c r="AQ39" s="685">
        <f t="shared" si="14"/>
        <v>0</v>
      </c>
      <c r="AR39" s="677">
        <f t="shared" si="36"/>
        <v>0</v>
      </c>
      <c r="AS39" s="686">
        <f t="shared" si="15"/>
        <v>0</v>
      </c>
      <c r="AT39" s="685">
        <f t="shared" si="16"/>
        <v>0</v>
      </c>
      <c r="AU39" s="677">
        <f t="shared" si="37"/>
        <v>0</v>
      </c>
      <c r="AV39" s="687">
        <f t="shared" si="17"/>
        <v>0</v>
      </c>
      <c r="AW39" s="685">
        <f t="shared" si="18"/>
        <v>0</v>
      </c>
      <c r="AX39" s="678">
        <f t="shared" si="38"/>
        <v>0</v>
      </c>
      <c r="AY39" s="688">
        <f t="shared" si="39"/>
        <v>0</v>
      </c>
      <c r="AZ39" s="689">
        <f t="shared" si="40"/>
        <v>0</v>
      </c>
      <c r="BA39" s="689">
        <f t="shared" si="41"/>
        <v>0</v>
      </c>
      <c r="BB39" s="566"/>
      <c r="BC39" s="690">
        <f t="shared" si="19"/>
        <v>0</v>
      </c>
      <c r="BD39" s="689">
        <f t="shared" si="25"/>
        <v>0</v>
      </c>
      <c r="BE39" s="690">
        <f t="shared" si="20"/>
        <v>0</v>
      </c>
      <c r="BF39" s="680">
        <f t="shared" si="33"/>
        <v>0</v>
      </c>
      <c r="BG39" s="680">
        <f t="shared" si="26"/>
        <v>0</v>
      </c>
      <c r="BH39" s="680">
        <f t="shared" si="27"/>
        <v>0</v>
      </c>
      <c r="BI39" s="555"/>
      <c r="BJ39" s="387" t="str">
        <f t="shared" si="28"/>
        <v/>
      </c>
      <c r="BK39" s="691">
        <f t="shared" si="29"/>
        <v>0</v>
      </c>
      <c r="BL39" s="691">
        <f t="shared" si="30"/>
        <v>0</v>
      </c>
      <c r="BM39" s="691">
        <f t="shared" si="31"/>
        <v>0</v>
      </c>
    </row>
    <row r="40" spans="2:65" x14ac:dyDescent="0.35">
      <c r="B40" s="457">
        <v>30</v>
      </c>
      <c r="C40" s="12"/>
      <c r="D40" s="23"/>
      <c r="E40" s="18"/>
      <c r="F40" s="18"/>
      <c r="G40" s="23"/>
      <c r="H40" s="12"/>
      <c r="I40" s="26"/>
      <c r="J40" s="2"/>
      <c r="K40" s="12"/>
      <c r="L40" s="12"/>
      <c r="M40" s="209"/>
      <c r="N40" s="19"/>
      <c r="O40" s="12"/>
      <c r="P40" s="29"/>
      <c r="Q40" s="15"/>
      <c r="R40" s="676">
        <f t="shared" si="32"/>
        <v>0</v>
      </c>
      <c r="S40" s="33"/>
      <c r="T40" s="15"/>
      <c r="U40" s="677">
        <f t="shared" si="34"/>
        <v>0</v>
      </c>
      <c r="V40" s="37"/>
      <c r="W40" s="15"/>
      <c r="X40" s="678">
        <f t="shared" si="35"/>
        <v>0</v>
      </c>
      <c r="Y40" s="679">
        <f t="shared" si="22"/>
        <v>0</v>
      </c>
      <c r="Z40" s="680">
        <f t="shared" si="23"/>
        <v>0</v>
      </c>
      <c r="AA40" s="680">
        <f t="shared" si="24"/>
        <v>0</v>
      </c>
      <c r="AB40" s="359"/>
      <c r="AC40" s="482">
        <f t="shared" si="0"/>
        <v>0</v>
      </c>
      <c r="AD40" s="387">
        <f t="shared" si="1"/>
        <v>0</v>
      </c>
      <c r="AE40" s="555">
        <f t="shared" si="2"/>
        <v>0</v>
      </c>
      <c r="AF40" s="555">
        <f t="shared" si="3"/>
        <v>0</v>
      </c>
      <c r="AG40" s="555">
        <f t="shared" si="4"/>
        <v>0</v>
      </c>
      <c r="AH40" s="555">
        <f t="shared" si="5"/>
        <v>0</v>
      </c>
      <c r="AI40" s="555">
        <f t="shared" si="6"/>
        <v>0</v>
      </c>
      <c r="AJ40" s="196">
        <f t="shared" si="7"/>
        <v>0</v>
      </c>
      <c r="AK40" s="555">
        <f t="shared" si="8"/>
        <v>0</v>
      </c>
      <c r="AL40" s="555">
        <f t="shared" si="9"/>
        <v>0</v>
      </c>
      <c r="AM40" s="682">
        <f t="shared" si="10"/>
        <v>0</v>
      </c>
      <c r="AN40" s="555">
        <f t="shared" si="11"/>
        <v>0</v>
      </c>
      <c r="AO40" s="683">
        <f t="shared" si="12"/>
        <v>0</v>
      </c>
      <c r="AP40" s="684">
        <f t="shared" si="13"/>
        <v>0</v>
      </c>
      <c r="AQ40" s="685">
        <f t="shared" si="14"/>
        <v>0</v>
      </c>
      <c r="AR40" s="677">
        <f t="shared" si="36"/>
        <v>0</v>
      </c>
      <c r="AS40" s="686">
        <f t="shared" si="15"/>
        <v>0</v>
      </c>
      <c r="AT40" s="685">
        <f t="shared" si="16"/>
        <v>0</v>
      </c>
      <c r="AU40" s="677">
        <f t="shared" si="37"/>
        <v>0</v>
      </c>
      <c r="AV40" s="687">
        <f t="shared" si="17"/>
        <v>0</v>
      </c>
      <c r="AW40" s="685">
        <f t="shared" si="18"/>
        <v>0</v>
      </c>
      <c r="AX40" s="678">
        <f t="shared" si="38"/>
        <v>0</v>
      </c>
      <c r="AY40" s="688">
        <f t="shared" si="39"/>
        <v>0</v>
      </c>
      <c r="AZ40" s="689">
        <f t="shared" si="40"/>
        <v>0</v>
      </c>
      <c r="BA40" s="689">
        <f t="shared" si="41"/>
        <v>0</v>
      </c>
      <c r="BB40" s="566"/>
      <c r="BC40" s="690">
        <f t="shared" si="19"/>
        <v>0</v>
      </c>
      <c r="BD40" s="689">
        <f t="shared" si="25"/>
        <v>0</v>
      </c>
      <c r="BE40" s="690">
        <f t="shared" si="20"/>
        <v>0</v>
      </c>
      <c r="BF40" s="680">
        <f t="shared" si="33"/>
        <v>0</v>
      </c>
      <c r="BG40" s="680">
        <f t="shared" si="26"/>
        <v>0</v>
      </c>
      <c r="BH40" s="680">
        <f t="shared" si="27"/>
        <v>0</v>
      </c>
      <c r="BI40" s="555"/>
      <c r="BJ40" s="387" t="str">
        <f t="shared" si="28"/>
        <v/>
      </c>
      <c r="BK40" s="691">
        <f t="shared" si="29"/>
        <v>0</v>
      </c>
      <c r="BL40" s="691">
        <f t="shared" si="30"/>
        <v>0</v>
      </c>
      <c r="BM40" s="691">
        <f t="shared" si="31"/>
        <v>0</v>
      </c>
    </row>
    <row r="41" spans="2:65" x14ac:dyDescent="0.35">
      <c r="B41" s="457">
        <v>31</v>
      </c>
      <c r="C41" s="12"/>
      <c r="D41" s="23"/>
      <c r="E41" s="18"/>
      <c r="F41" s="18"/>
      <c r="G41" s="23"/>
      <c r="H41" s="12"/>
      <c r="I41" s="26"/>
      <c r="J41" s="2"/>
      <c r="K41" s="12"/>
      <c r="L41" s="12"/>
      <c r="M41" s="209"/>
      <c r="N41" s="19"/>
      <c r="O41" s="12"/>
      <c r="P41" s="29"/>
      <c r="Q41" s="15"/>
      <c r="R41" s="676">
        <f t="shared" si="32"/>
        <v>0</v>
      </c>
      <c r="S41" s="33"/>
      <c r="T41" s="15"/>
      <c r="U41" s="677">
        <f t="shared" si="34"/>
        <v>0</v>
      </c>
      <c r="V41" s="37"/>
      <c r="W41" s="15"/>
      <c r="X41" s="678">
        <f t="shared" si="35"/>
        <v>0</v>
      </c>
      <c r="Y41" s="679">
        <f t="shared" si="22"/>
        <v>0</v>
      </c>
      <c r="Z41" s="680">
        <f t="shared" si="23"/>
        <v>0</v>
      </c>
      <c r="AA41" s="680">
        <f t="shared" si="24"/>
        <v>0</v>
      </c>
      <c r="AB41" s="359"/>
      <c r="AC41" s="482">
        <f t="shared" si="0"/>
        <v>0</v>
      </c>
      <c r="AD41" s="387">
        <f t="shared" si="1"/>
        <v>0</v>
      </c>
      <c r="AE41" s="555">
        <f t="shared" si="2"/>
        <v>0</v>
      </c>
      <c r="AF41" s="555">
        <f t="shared" si="3"/>
        <v>0</v>
      </c>
      <c r="AG41" s="555">
        <f t="shared" si="4"/>
        <v>0</v>
      </c>
      <c r="AH41" s="555">
        <f t="shared" si="5"/>
        <v>0</v>
      </c>
      <c r="AI41" s="555">
        <f t="shared" si="6"/>
        <v>0</v>
      </c>
      <c r="AJ41" s="196">
        <f t="shared" si="7"/>
        <v>0</v>
      </c>
      <c r="AK41" s="555">
        <f t="shared" si="8"/>
        <v>0</v>
      </c>
      <c r="AL41" s="555">
        <f t="shared" si="9"/>
        <v>0</v>
      </c>
      <c r="AM41" s="682">
        <f t="shared" si="10"/>
        <v>0</v>
      </c>
      <c r="AN41" s="555">
        <f t="shared" si="11"/>
        <v>0</v>
      </c>
      <c r="AO41" s="683">
        <f t="shared" si="12"/>
        <v>0</v>
      </c>
      <c r="AP41" s="684">
        <f t="shared" si="13"/>
        <v>0</v>
      </c>
      <c r="AQ41" s="685">
        <f t="shared" si="14"/>
        <v>0</v>
      </c>
      <c r="AR41" s="677">
        <f t="shared" si="36"/>
        <v>0</v>
      </c>
      <c r="AS41" s="686">
        <f t="shared" si="15"/>
        <v>0</v>
      </c>
      <c r="AT41" s="685">
        <f t="shared" si="16"/>
        <v>0</v>
      </c>
      <c r="AU41" s="677">
        <f t="shared" si="37"/>
        <v>0</v>
      </c>
      <c r="AV41" s="687">
        <f t="shared" si="17"/>
        <v>0</v>
      </c>
      <c r="AW41" s="685">
        <f t="shared" si="18"/>
        <v>0</v>
      </c>
      <c r="AX41" s="678">
        <f t="shared" si="38"/>
        <v>0</v>
      </c>
      <c r="AY41" s="688">
        <f t="shared" si="39"/>
        <v>0</v>
      </c>
      <c r="AZ41" s="689">
        <f t="shared" si="40"/>
        <v>0</v>
      </c>
      <c r="BA41" s="689">
        <f t="shared" si="41"/>
        <v>0</v>
      </c>
      <c r="BB41" s="566"/>
      <c r="BC41" s="690">
        <f t="shared" si="19"/>
        <v>0</v>
      </c>
      <c r="BD41" s="689">
        <f t="shared" si="25"/>
        <v>0</v>
      </c>
      <c r="BE41" s="690">
        <f t="shared" si="20"/>
        <v>0</v>
      </c>
      <c r="BF41" s="680">
        <f t="shared" si="33"/>
        <v>0</v>
      </c>
      <c r="BG41" s="680">
        <f t="shared" si="26"/>
        <v>0</v>
      </c>
      <c r="BH41" s="680">
        <f t="shared" si="27"/>
        <v>0</v>
      </c>
      <c r="BI41" s="555"/>
      <c r="BJ41" s="387" t="str">
        <f t="shared" si="28"/>
        <v/>
      </c>
      <c r="BK41" s="691">
        <f t="shared" si="29"/>
        <v>0</v>
      </c>
      <c r="BL41" s="691">
        <f t="shared" si="30"/>
        <v>0</v>
      </c>
      <c r="BM41" s="691">
        <f t="shared" si="31"/>
        <v>0</v>
      </c>
    </row>
    <row r="42" spans="2:65" x14ac:dyDescent="0.35">
      <c r="B42" s="457">
        <v>32</v>
      </c>
      <c r="C42" s="12"/>
      <c r="D42" s="23"/>
      <c r="E42" s="18"/>
      <c r="F42" s="18"/>
      <c r="G42" s="23"/>
      <c r="H42" s="12"/>
      <c r="I42" s="26"/>
      <c r="J42" s="2"/>
      <c r="K42" s="12"/>
      <c r="L42" s="12"/>
      <c r="M42" s="209"/>
      <c r="N42" s="19"/>
      <c r="O42" s="12"/>
      <c r="P42" s="29"/>
      <c r="Q42" s="15"/>
      <c r="R42" s="676">
        <f t="shared" si="32"/>
        <v>0</v>
      </c>
      <c r="S42" s="33"/>
      <c r="T42" s="15"/>
      <c r="U42" s="677">
        <f t="shared" si="34"/>
        <v>0</v>
      </c>
      <c r="V42" s="37"/>
      <c r="W42" s="15"/>
      <c r="X42" s="678">
        <f t="shared" si="35"/>
        <v>0</v>
      </c>
      <c r="Y42" s="679">
        <f t="shared" si="22"/>
        <v>0</v>
      </c>
      <c r="Z42" s="680">
        <f t="shared" si="23"/>
        <v>0</v>
      </c>
      <c r="AA42" s="680">
        <f t="shared" si="24"/>
        <v>0</v>
      </c>
      <c r="AB42" s="359"/>
      <c r="AC42" s="482">
        <f t="shared" si="0"/>
        <v>0</v>
      </c>
      <c r="AD42" s="387">
        <f t="shared" si="1"/>
        <v>0</v>
      </c>
      <c r="AE42" s="555">
        <f t="shared" si="2"/>
        <v>0</v>
      </c>
      <c r="AF42" s="555">
        <f t="shared" si="3"/>
        <v>0</v>
      </c>
      <c r="AG42" s="555">
        <f t="shared" si="4"/>
        <v>0</v>
      </c>
      <c r="AH42" s="555">
        <f t="shared" si="5"/>
        <v>0</v>
      </c>
      <c r="AI42" s="555">
        <f t="shared" si="6"/>
        <v>0</v>
      </c>
      <c r="AJ42" s="196">
        <f t="shared" si="7"/>
        <v>0</v>
      </c>
      <c r="AK42" s="555">
        <f t="shared" si="8"/>
        <v>0</v>
      </c>
      <c r="AL42" s="555">
        <f t="shared" si="9"/>
        <v>0</v>
      </c>
      <c r="AM42" s="682">
        <f t="shared" si="10"/>
        <v>0</v>
      </c>
      <c r="AN42" s="555">
        <f t="shared" si="11"/>
        <v>0</v>
      </c>
      <c r="AO42" s="683">
        <f t="shared" si="12"/>
        <v>0</v>
      </c>
      <c r="AP42" s="684">
        <f t="shared" si="13"/>
        <v>0</v>
      </c>
      <c r="AQ42" s="685">
        <f t="shared" si="14"/>
        <v>0</v>
      </c>
      <c r="AR42" s="677">
        <f t="shared" si="36"/>
        <v>0</v>
      </c>
      <c r="AS42" s="686">
        <f t="shared" si="15"/>
        <v>0</v>
      </c>
      <c r="AT42" s="685">
        <f t="shared" si="16"/>
        <v>0</v>
      </c>
      <c r="AU42" s="677">
        <f t="shared" si="37"/>
        <v>0</v>
      </c>
      <c r="AV42" s="687">
        <f t="shared" si="17"/>
        <v>0</v>
      </c>
      <c r="AW42" s="685">
        <f t="shared" si="18"/>
        <v>0</v>
      </c>
      <c r="AX42" s="678">
        <f t="shared" si="38"/>
        <v>0</v>
      </c>
      <c r="AY42" s="688">
        <f t="shared" si="39"/>
        <v>0</v>
      </c>
      <c r="AZ42" s="689">
        <f t="shared" si="40"/>
        <v>0</v>
      </c>
      <c r="BA42" s="689">
        <f t="shared" si="41"/>
        <v>0</v>
      </c>
      <c r="BB42" s="566"/>
      <c r="BC42" s="690">
        <f t="shared" si="19"/>
        <v>0</v>
      </c>
      <c r="BD42" s="689">
        <f t="shared" si="25"/>
        <v>0</v>
      </c>
      <c r="BE42" s="690">
        <f t="shared" si="20"/>
        <v>0</v>
      </c>
      <c r="BF42" s="680">
        <f t="shared" si="33"/>
        <v>0</v>
      </c>
      <c r="BG42" s="680">
        <f t="shared" si="26"/>
        <v>0</v>
      </c>
      <c r="BH42" s="680">
        <f t="shared" si="27"/>
        <v>0</v>
      </c>
      <c r="BI42" s="555"/>
      <c r="BJ42" s="387" t="str">
        <f t="shared" si="28"/>
        <v/>
      </c>
      <c r="BK42" s="691">
        <f t="shared" si="29"/>
        <v>0</v>
      </c>
      <c r="BL42" s="691">
        <f t="shared" si="30"/>
        <v>0</v>
      </c>
      <c r="BM42" s="691">
        <f t="shared" si="31"/>
        <v>0</v>
      </c>
    </row>
    <row r="43" spans="2:65" x14ac:dyDescent="0.35">
      <c r="B43" s="457">
        <v>33</v>
      </c>
      <c r="C43" s="12"/>
      <c r="D43" s="23"/>
      <c r="E43" s="18"/>
      <c r="F43" s="18"/>
      <c r="G43" s="23"/>
      <c r="H43" s="12"/>
      <c r="I43" s="26"/>
      <c r="J43" s="2"/>
      <c r="K43" s="12"/>
      <c r="L43" s="12"/>
      <c r="M43" s="209"/>
      <c r="N43" s="19"/>
      <c r="O43" s="12"/>
      <c r="P43" s="29"/>
      <c r="Q43" s="15"/>
      <c r="R43" s="676">
        <f t="shared" si="32"/>
        <v>0</v>
      </c>
      <c r="S43" s="33"/>
      <c r="T43" s="15"/>
      <c r="U43" s="677">
        <f t="shared" si="34"/>
        <v>0</v>
      </c>
      <c r="V43" s="37"/>
      <c r="W43" s="15"/>
      <c r="X43" s="678">
        <f t="shared" si="35"/>
        <v>0</v>
      </c>
      <c r="Y43" s="679">
        <f t="shared" si="22"/>
        <v>0</v>
      </c>
      <c r="Z43" s="680">
        <f t="shared" si="23"/>
        <v>0</v>
      </c>
      <c r="AA43" s="680">
        <f t="shared" si="24"/>
        <v>0</v>
      </c>
      <c r="AB43" s="359"/>
      <c r="AC43" s="482">
        <f t="shared" si="0"/>
        <v>0</v>
      </c>
      <c r="AD43" s="387">
        <f t="shared" si="1"/>
        <v>0</v>
      </c>
      <c r="AE43" s="555">
        <f t="shared" si="2"/>
        <v>0</v>
      </c>
      <c r="AF43" s="555">
        <f t="shared" si="3"/>
        <v>0</v>
      </c>
      <c r="AG43" s="555">
        <f t="shared" si="4"/>
        <v>0</v>
      </c>
      <c r="AH43" s="555">
        <f t="shared" si="5"/>
        <v>0</v>
      </c>
      <c r="AI43" s="555">
        <f t="shared" si="6"/>
        <v>0</v>
      </c>
      <c r="AJ43" s="196">
        <f t="shared" si="7"/>
        <v>0</v>
      </c>
      <c r="AK43" s="555">
        <f t="shared" si="8"/>
        <v>0</v>
      </c>
      <c r="AL43" s="555">
        <f t="shared" si="9"/>
        <v>0</v>
      </c>
      <c r="AM43" s="682">
        <f t="shared" si="10"/>
        <v>0</v>
      </c>
      <c r="AN43" s="555">
        <f t="shared" si="11"/>
        <v>0</v>
      </c>
      <c r="AO43" s="683">
        <f t="shared" si="12"/>
        <v>0</v>
      </c>
      <c r="AP43" s="684">
        <f t="shared" si="13"/>
        <v>0</v>
      </c>
      <c r="AQ43" s="685">
        <f t="shared" si="14"/>
        <v>0</v>
      </c>
      <c r="AR43" s="677">
        <f t="shared" si="36"/>
        <v>0</v>
      </c>
      <c r="AS43" s="686">
        <f t="shared" si="15"/>
        <v>0</v>
      </c>
      <c r="AT43" s="685">
        <f t="shared" si="16"/>
        <v>0</v>
      </c>
      <c r="AU43" s="677">
        <f t="shared" si="37"/>
        <v>0</v>
      </c>
      <c r="AV43" s="687">
        <f t="shared" si="17"/>
        <v>0</v>
      </c>
      <c r="AW43" s="685">
        <f t="shared" si="18"/>
        <v>0</v>
      </c>
      <c r="AX43" s="678">
        <f t="shared" si="38"/>
        <v>0</v>
      </c>
      <c r="AY43" s="688">
        <f t="shared" si="39"/>
        <v>0</v>
      </c>
      <c r="AZ43" s="689">
        <f t="shared" si="40"/>
        <v>0</v>
      </c>
      <c r="BA43" s="689">
        <f t="shared" si="41"/>
        <v>0</v>
      </c>
      <c r="BB43" s="566"/>
      <c r="BC43" s="690">
        <f t="shared" si="19"/>
        <v>0</v>
      </c>
      <c r="BD43" s="689">
        <f t="shared" si="25"/>
        <v>0</v>
      </c>
      <c r="BE43" s="690">
        <f t="shared" si="20"/>
        <v>0</v>
      </c>
      <c r="BF43" s="680">
        <f t="shared" si="33"/>
        <v>0</v>
      </c>
      <c r="BG43" s="680">
        <f t="shared" si="26"/>
        <v>0</v>
      </c>
      <c r="BH43" s="680">
        <f t="shared" si="27"/>
        <v>0</v>
      </c>
      <c r="BI43" s="555"/>
      <c r="BJ43" s="387" t="str">
        <f t="shared" si="28"/>
        <v/>
      </c>
      <c r="BK43" s="691">
        <f t="shared" si="29"/>
        <v>0</v>
      </c>
      <c r="BL43" s="691">
        <f t="shared" si="30"/>
        <v>0</v>
      </c>
      <c r="BM43" s="691">
        <f t="shared" si="31"/>
        <v>0</v>
      </c>
    </row>
    <row r="44" spans="2:65" x14ac:dyDescent="0.35">
      <c r="B44" s="457">
        <v>34</v>
      </c>
      <c r="C44" s="12"/>
      <c r="D44" s="23"/>
      <c r="E44" s="18"/>
      <c r="F44" s="18"/>
      <c r="G44" s="23"/>
      <c r="H44" s="12"/>
      <c r="I44" s="26"/>
      <c r="J44" s="2"/>
      <c r="K44" s="12"/>
      <c r="L44" s="12"/>
      <c r="M44" s="209"/>
      <c r="N44" s="19"/>
      <c r="O44" s="12"/>
      <c r="P44" s="29"/>
      <c r="Q44" s="15"/>
      <c r="R44" s="676">
        <f t="shared" si="32"/>
        <v>0</v>
      </c>
      <c r="S44" s="33"/>
      <c r="T44" s="15"/>
      <c r="U44" s="677">
        <f t="shared" si="34"/>
        <v>0</v>
      </c>
      <c r="V44" s="37"/>
      <c r="W44" s="15"/>
      <c r="X44" s="678">
        <f t="shared" si="35"/>
        <v>0</v>
      </c>
      <c r="Y44" s="679">
        <f t="shared" si="22"/>
        <v>0</v>
      </c>
      <c r="Z44" s="680">
        <f t="shared" si="23"/>
        <v>0</v>
      </c>
      <c r="AA44" s="680">
        <f t="shared" si="24"/>
        <v>0</v>
      </c>
      <c r="AB44" s="359"/>
      <c r="AC44" s="482">
        <f t="shared" si="0"/>
        <v>0</v>
      </c>
      <c r="AD44" s="387">
        <f t="shared" si="1"/>
        <v>0</v>
      </c>
      <c r="AE44" s="555">
        <f t="shared" si="2"/>
        <v>0</v>
      </c>
      <c r="AF44" s="555">
        <f t="shared" si="3"/>
        <v>0</v>
      </c>
      <c r="AG44" s="555">
        <f t="shared" si="4"/>
        <v>0</v>
      </c>
      <c r="AH44" s="555">
        <f t="shared" si="5"/>
        <v>0</v>
      </c>
      <c r="AI44" s="555">
        <f t="shared" si="6"/>
        <v>0</v>
      </c>
      <c r="AJ44" s="196">
        <f t="shared" si="7"/>
        <v>0</v>
      </c>
      <c r="AK44" s="555">
        <f t="shared" si="8"/>
        <v>0</v>
      </c>
      <c r="AL44" s="555">
        <f t="shared" si="9"/>
        <v>0</v>
      </c>
      <c r="AM44" s="682">
        <f t="shared" si="10"/>
        <v>0</v>
      </c>
      <c r="AN44" s="555">
        <f t="shared" si="11"/>
        <v>0</v>
      </c>
      <c r="AO44" s="683">
        <f t="shared" si="12"/>
        <v>0</v>
      </c>
      <c r="AP44" s="684">
        <f t="shared" si="13"/>
        <v>0</v>
      </c>
      <c r="AQ44" s="685">
        <f t="shared" si="14"/>
        <v>0</v>
      </c>
      <c r="AR44" s="677">
        <f t="shared" si="36"/>
        <v>0</v>
      </c>
      <c r="AS44" s="686">
        <f t="shared" si="15"/>
        <v>0</v>
      </c>
      <c r="AT44" s="685">
        <f t="shared" si="16"/>
        <v>0</v>
      </c>
      <c r="AU44" s="677">
        <f t="shared" si="37"/>
        <v>0</v>
      </c>
      <c r="AV44" s="687">
        <f t="shared" si="17"/>
        <v>0</v>
      </c>
      <c r="AW44" s="685">
        <f t="shared" si="18"/>
        <v>0</v>
      </c>
      <c r="AX44" s="678">
        <f t="shared" si="38"/>
        <v>0</v>
      </c>
      <c r="AY44" s="688">
        <f t="shared" si="39"/>
        <v>0</v>
      </c>
      <c r="AZ44" s="689">
        <f t="shared" si="40"/>
        <v>0</v>
      </c>
      <c r="BA44" s="689">
        <f t="shared" si="41"/>
        <v>0</v>
      </c>
      <c r="BB44" s="566"/>
      <c r="BC44" s="690">
        <f t="shared" si="19"/>
        <v>0</v>
      </c>
      <c r="BD44" s="689">
        <f t="shared" si="25"/>
        <v>0</v>
      </c>
      <c r="BE44" s="690">
        <f t="shared" si="20"/>
        <v>0</v>
      </c>
      <c r="BF44" s="680">
        <f t="shared" si="33"/>
        <v>0</v>
      </c>
      <c r="BG44" s="680">
        <f t="shared" si="26"/>
        <v>0</v>
      </c>
      <c r="BH44" s="680">
        <f t="shared" si="27"/>
        <v>0</v>
      </c>
      <c r="BI44" s="555"/>
      <c r="BJ44" s="387" t="str">
        <f t="shared" si="28"/>
        <v/>
      </c>
      <c r="BK44" s="691">
        <f t="shared" si="29"/>
        <v>0</v>
      </c>
      <c r="BL44" s="691">
        <f t="shared" si="30"/>
        <v>0</v>
      </c>
      <c r="BM44" s="691">
        <f t="shared" si="31"/>
        <v>0</v>
      </c>
    </row>
    <row r="45" spans="2:65" x14ac:dyDescent="0.35">
      <c r="B45" s="457">
        <v>35</v>
      </c>
      <c r="C45" s="12"/>
      <c r="D45" s="23"/>
      <c r="E45" s="18"/>
      <c r="F45" s="18"/>
      <c r="G45" s="23"/>
      <c r="H45" s="12"/>
      <c r="I45" s="26"/>
      <c r="J45" s="2"/>
      <c r="K45" s="12"/>
      <c r="L45" s="12"/>
      <c r="M45" s="209"/>
      <c r="N45" s="19"/>
      <c r="O45" s="12"/>
      <c r="P45" s="29"/>
      <c r="Q45" s="15"/>
      <c r="R45" s="676">
        <f t="shared" si="32"/>
        <v>0</v>
      </c>
      <c r="S45" s="33"/>
      <c r="T45" s="15"/>
      <c r="U45" s="677">
        <f t="shared" si="34"/>
        <v>0</v>
      </c>
      <c r="V45" s="37"/>
      <c r="W45" s="15"/>
      <c r="X45" s="678">
        <f t="shared" si="35"/>
        <v>0</v>
      </c>
      <c r="Y45" s="679">
        <f t="shared" si="22"/>
        <v>0</v>
      </c>
      <c r="Z45" s="680">
        <f t="shared" si="23"/>
        <v>0</v>
      </c>
      <c r="AA45" s="680">
        <f t="shared" si="24"/>
        <v>0</v>
      </c>
      <c r="AB45" s="359"/>
      <c r="AC45" s="482">
        <f t="shared" si="0"/>
        <v>0</v>
      </c>
      <c r="AD45" s="387">
        <f t="shared" si="1"/>
        <v>0</v>
      </c>
      <c r="AE45" s="555">
        <f t="shared" si="2"/>
        <v>0</v>
      </c>
      <c r="AF45" s="555">
        <f t="shared" si="3"/>
        <v>0</v>
      </c>
      <c r="AG45" s="555">
        <f t="shared" si="4"/>
        <v>0</v>
      </c>
      <c r="AH45" s="555">
        <f t="shared" si="5"/>
        <v>0</v>
      </c>
      <c r="AI45" s="555">
        <f t="shared" si="6"/>
        <v>0</v>
      </c>
      <c r="AJ45" s="196">
        <f t="shared" si="7"/>
        <v>0</v>
      </c>
      <c r="AK45" s="555">
        <f t="shared" si="8"/>
        <v>0</v>
      </c>
      <c r="AL45" s="555">
        <f t="shared" si="9"/>
        <v>0</v>
      </c>
      <c r="AM45" s="682">
        <f t="shared" si="10"/>
        <v>0</v>
      </c>
      <c r="AN45" s="555">
        <f t="shared" si="11"/>
        <v>0</v>
      </c>
      <c r="AO45" s="683">
        <f t="shared" si="12"/>
        <v>0</v>
      </c>
      <c r="AP45" s="684">
        <f t="shared" si="13"/>
        <v>0</v>
      </c>
      <c r="AQ45" s="685">
        <f t="shared" si="14"/>
        <v>0</v>
      </c>
      <c r="AR45" s="677">
        <f t="shared" si="36"/>
        <v>0</v>
      </c>
      <c r="AS45" s="686">
        <f t="shared" si="15"/>
        <v>0</v>
      </c>
      <c r="AT45" s="685">
        <f t="shared" si="16"/>
        <v>0</v>
      </c>
      <c r="AU45" s="677">
        <f t="shared" si="37"/>
        <v>0</v>
      </c>
      <c r="AV45" s="687">
        <f t="shared" si="17"/>
        <v>0</v>
      </c>
      <c r="AW45" s="685">
        <f t="shared" si="18"/>
        <v>0</v>
      </c>
      <c r="AX45" s="678">
        <f t="shared" si="38"/>
        <v>0</v>
      </c>
      <c r="AY45" s="688">
        <f t="shared" si="39"/>
        <v>0</v>
      </c>
      <c r="AZ45" s="689">
        <f t="shared" si="40"/>
        <v>0</v>
      </c>
      <c r="BA45" s="689">
        <f t="shared" si="41"/>
        <v>0</v>
      </c>
      <c r="BB45" s="566"/>
      <c r="BC45" s="690">
        <f t="shared" si="19"/>
        <v>0</v>
      </c>
      <c r="BD45" s="689">
        <f t="shared" si="25"/>
        <v>0</v>
      </c>
      <c r="BE45" s="690">
        <f t="shared" si="20"/>
        <v>0</v>
      </c>
      <c r="BF45" s="680">
        <f t="shared" si="33"/>
        <v>0</v>
      </c>
      <c r="BG45" s="680">
        <f t="shared" si="26"/>
        <v>0</v>
      </c>
      <c r="BH45" s="680">
        <f t="shared" si="27"/>
        <v>0</v>
      </c>
      <c r="BI45" s="555"/>
      <c r="BJ45" s="387" t="str">
        <f t="shared" si="28"/>
        <v/>
      </c>
      <c r="BK45" s="691">
        <f t="shared" si="29"/>
        <v>0</v>
      </c>
      <c r="BL45" s="691">
        <f t="shared" si="30"/>
        <v>0</v>
      </c>
      <c r="BM45" s="691">
        <f t="shared" si="31"/>
        <v>0</v>
      </c>
    </row>
    <row r="46" spans="2:65" x14ac:dyDescent="0.35">
      <c r="B46" s="457">
        <v>36</v>
      </c>
      <c r="C46" s="12"/>
      <c r="D46" s="23"/>
      <c r="E46" s="18"/>
      <c r="F46" s="18"/>
      <c r="G46" s="23"/>
      <c r="H46" s="12"/>
      <c r="I46" s="26"/>
      <c r="J46" s="2"/>
      <c r="K46" s="12"/>
      <c r="L46" s="12"/>
      <c r="M46" s="209"/>
      <c r="N46" s="19"/>
      <c r="O46" s="12"/>
      <c r="P46" s="29"/>
      <c r="Q46" s="15"/>
      <c r="R46" s="676">
        <f t="shared" si="32"/>
        <v>0</v>
      </c>
      <c r="S46" s="33"/>
      <c r="T46" s="15"/>
      <c r="U46" s="677">
        <f t="shared" si="34"/>
        <v>0</v>
      </c>
      <c r="V46" s="37"/>
      <c r="W46" s="15"/>
      <c r="X46" s="678">
        <f t="shared" si="35"/>
        <v>0</v>
      </c>
      <c r="Y46" s="679">
        <f t="shared" si="22"/>
        <v>0</v>
      </c>
      <c r="Z46" s="680">
        <f t="shared" si="23"/>
        <v>0</v>
      </c>
      <c r="AA46" s="680">
        <f t="shared" si="24"/>
        <v>0</v>
      </c>
      <c r="AB46" s="359"/>
      <c r="AC46" s="482">
        <f t="shared" si="0"/>
        <v>0</v>
      </c>
      <c r="AD46" s="387">
        <f t="shared" si="1"/>
        <v>0</v>
      </c>
      <c r="AE46" s="555">
        <f t="shared" si="2"/>
        <v>0</v>
      </c>
      <c r="AF46" s="555">
        <f t="shared" si="3"/>
        <v>0</v>
      </c>
      <c r="AG46" s="555">
        <f t="shared" si="4"/>
        <v>0</v>
      </c>
      <c r="AH46" s="555">
        <f t="shared" si="5"/>
        <v>0</v>
      </c>
      <c r="AI46" s="555">
        <f t="shared" si="6"/>
        <v>0</v>
      </c>
      <c r="AJ46" s="196">
        <f t="shared" si="7"/>
        <v>0</v>
      </c>
      <c r="AK46" s="555">
        <f t="shared" si="8"/>
        <v>0</v>
      </c>
      <c r="AL46" s="555">
        <f t="shared" si="9"/>
        <v>0</v>
      </c>
      <c r="AM46" s="682">
        <f t="shared" si="10"/>
        <v>0</v>
      </c>
      <c r="AN46" s="555">
        <f t="shared" si="11"/>
        <v>0</v>
      </c>
      <c r="AO46" s="683">
        <f t="shared" si="12"/>
        <v>0</v>
      </c>
      <c r="AP46" s="684">
        <f t="shared" si="13"/>
        <v>0</v>
      </c>
      <c r="AQ46" s="685">
        <f t="shared" si="14"/>
        <v>0</v>
      </c>
      <c r="AR46" s="677">
        <f t="shared" si="36"/>
        <v>0</v>
      </c>
      <c r="AS46" s="686">
        <f t="shared" si="15"/>
        <v>0</v>
      </c>
      <c r="AT46" s="685">
        <f t="shared" si="16"/>
        <v>0</v>
      </c>
      <c r="AU46" s="677">
        <f t="shared" si="37"/>
        <v>0</v>
      </c>
      <c r="AV46" s="687">
        <f t="shared" si="17"/>
        <v>0</v>
      </c>
      <c r="AW46" s="685">
        <f t="shared" si="18"/>
        <v>0</v>
      </c>
      <c r="AX46" s="678">
        <f t="shared" si="38"/>
        <v>0</v>
      </c>
      <c r="AY46" s="688">
        <f t="shared" si="39"/>
        <v>0</v>
      </c>
      <c r="AZ46" s="689">
        <f t="shared" si="40"/>
        <v>0</v>
      </c>
      <c r="BA46" s="689">
        <f t="shared" si="41"/>
        <v>0</v>
      </c>
      <c r="BB46" s="566"/>
      <c r="BC46" s="690">
        <f t="shared" si="19"/>
        <v>0</v>
      </c>
      <c r="BD46" s="689">
        <f t="shared" si="25"/>
        <v>0</v>
      </c>
      <c r="BE46" s="690">
        <f t="shared" si="20"/>
        <v>0</v>
      </c>
      <c r="BF46" s="680">
        <f t="shared" si="33"/>
        <v>0</v>
      </c>
      <c r="BG46" s="680">
        <f t="shared" si="26"/>
        <v>0</v>
      </c>
      <c r="BH46" s="680">
        <f t="shared" si="27"/>
        <v>0</v>
      </c>
      <c r="BI46" s="555"/>
      <c r="BJ46" s="387" t="str">
        <f t="shared" si="28"/>
        <v/>
      </c>
      <c r="BK46" s="691">
        <f t="shared" si="29"/>
        <v>0</v>
      </c>
      <c r="BL46" s="691">
        <f t="shared" si="30"/>
        <v>0</v>
      </c>
      <c r="BM46" s="691">
        <f t="shared" si="31"/>
        <v>0</v>
      </c>
    </row>
    <row r="47" spans="2:65" x14ac:dyDescent="0.35">
      <c r="B47" s="457">
        <v>37</v>
      </c>
      <c r="C47" s="12"/>
      <c r="D47" s="23"/>
      <c r="E47" s="18"/>
      <c r="F47" s="18"/>
      <c r="G47" s="23"/>
      <c r="H47" s="12"/>
      <c r="I47" s="26"/>
      <c r="J47" s="2"/>
      <c r="K47" s="12"/>
      <c r="L47" s="12"/>
      <c r="M47" s="209"/>
      <c r="N47" s="19"/>
      <c r="O47" s="12"/>
      <c r="P47" s="29"/>
      <c r="Q47" s="15"/>
      <c r="R47" s="676">
        <f t="shared" si="32"/>
        <v>0</v>
      </c>
      <c r="S47" s="33"/>
      <c r="T47" s="15"/>
      <c r="U47" s="677">
        <f t="shared" si="34"/>
        <v>0</v>
      </c>
      <c r="V47" s="37"/>
      <c r="W47" s="15"/>
      <c r="X47" s="678">
        <f t="shared" si="35"/>
        <v>0</v>
      </c>
      <c r="Y47" s="679">
        <f t="shared" si="22"/>
        <v>0</v>
      </c>
      <c r="Z47" s="680">
        <f t="shared" si="23"/>
        <v>0</v>
      </c>
      <c r="AA47" s="680">
        <f t="shared" si="24"/>
        <v>0</v>
      </c>
      <c r="AB47" s="359"/>
      <c r="AC47" s="482">
        <f t="shared" si="0"/>
        <v>0</v>
      </c>
      <c r="AD47" s="387">
        <f t="shared" si="1"/>
        <v>0</v>
      </c>
      <c r="AE47" s="555">
        <f t="shared" si="2"/>
        <v>0</v>
      </c>
      <c r="AF47" s="555">
        <f t="shared" si="3"/>
        <v>0</v>
      </c>
      <c r="AG47" s="555">
        <f t="shared" si="4"/>
        <v>0</v>
      </c>
      <c r="AH47" s="555">
        <f t="shared" si="5"/>
        <v>0</v>
      </c>
      <c r="AI47" s="555">
        <f t="shared" si="6"/>
        <v>0</v>
      </c>
      <c r="AJ47" s="196">
        <f t="shared" si="7"/>
        <v>0</v>
      </c>
      <c r="AK47" s="555">
        <f t="shared" si="8"/>
        <v>0</v>
      </c>
      <c r="AL47" s="555">
        <f t="shared" si="9"/>
        <v>0</v>
      </c>
      <c r="AM47" s="682">
        <f t="shared" si="10"/>
        <v>0</v>
      </c>
      <c r="AN47" s="555">
        <f t="shared" si="11"/>
        <v>0</v>
      </c>
      <c r="AO47" s="683">
        <f t="shared" si="12"/>
        <v>0</v>
      </c>
      <c r="AP47" s="684">
        <f t="shared" si="13"/>
        <v>0</v>
      </c>
      <c r="AQ47" s="685">
        <f t="shared" si="14"/>
        <v>0</v>
      </c>
      <c r="AR47" s="677">
        <f t="shared" si="36"/>
        <v>0</v>
      </c>
      <c r="AS47" s="686">
        <f t="shared" si="15"/>
        <v>0</v>
      </c>
      <c r="AT47" s="685">
        <f t="shared" si="16"/>
        <v>0</v>
      </c>
      <c r="AU47" s="677">
        <f t="shared" si="37"/>
        <v>0</v>
      </c>
      <c r="AV47" s="687">
        <f t="shared" si="17"/>
        <v>0</v>
      </c>
      <c r="AW47" s="685">
        <f t="shared" si="18"/>
        <v>0</v>
      </c>
      <c r="AX47" s="678">
        <f t="shared" si="38"/>
        <v>0</v>
      </c>
      <c r="AY47" s="688">
        <f t="shared" si="39"/>
        <v>0</v>
      </c>
      <c r="AZ47" s="689">
        <f t="shared" si="40"/>
        <v>0</v>
      </c>
      <c r="BA47" s="689">
        <f t="shared" si="41"/>
        <v>0</v>
      </c>
      <c r="BB47" s="566"/>
      <c r="BC47" s="690">
        <f t="shared" si="19"/>
        <v>0</v>
      </c>
      <c r="BD47" s="689">
        <f t="shared" si="25"/>
        <v>0</v>
      </c>
      <c r="BE47" s="690">
        <f t="shared" si="20"/>
        <v>0</v>
      </c>
      <c r="BF47" s="680">
        <f t="shared" si="33"/>
        <v>0</v>
      </c>
      <c r="BG47" s="680">
        <f t="shared" si="26"/>
        <v>0</v>
      </c>
      <c r="BH47" s="680">
        <f t="shared" si="27"/>
        <v>0</v>
      </c>
      <c r="BI47" s="555"/>
      <c r="BJ47" s="387" t="str">
        <f t="shared" si="28"/>
        <v/>
      </c>
      <c r="BK47" s="691">
        <f t="shared" si="29"/>
        <v>0</v>
      </c>
      <c r="BL47" s="691">
        <f t="shared" si="30"/>
        <v>0</v>
      </c>
      <c r="BM47" s="691">
        <f t="shared" si="31"/>
        <v>0</v>
      </c>
    </row>
    <row r="48" spans="2:65" x14ac:dyDescent="0.35">
      <c r="B48" s="457">
        <v>38</v>
      </c>
      <c r="C48" s="12"/>
      <c r="D48" s="23"/>
      <c r="E48" s="18"/>
      <c r="F48" s="18"/>
      <c r="G48" s="23"/>
      <c r="H48" s="12"/>
      <c r="I48" s="26"/>
      <c r="J48" s="2"/>
      <c r="K48" s="12"/>
      <c r="L48" s="12"/>
      <c r="M48" s="209"/>
      <c r="N48" s="19"/>
      <c r="O48" s="12"/>
      <c r="P48" s="29"/>
      <c r="Q48" s="15"/>
      <c r="R48" s="676">
        <f t="shared" si="32"/>
        <v>0</v>
      </c>
      <c r="S48" s="33"/>
      <c r="T48" s="15"/>
      <c r="U48" s="677">
        <f t="shared" si="34"/>
        <v>0</v>
      </c>
      <c r="V48" s="37"/>
      <c r="W48" s="15"/>
      <c r="X48" s="678">
        <f t="shared" si="35"/>
        <v>0</v>
      </c>
      <c r="Y48" s="679">
        <f t="shared" si="22"/>
        <v>0</v>
      </c>
      <c r="Z48" s="680">
        <f t="shared" si="23"/>
        <v>0</v>
      </c>
      <c r="AA48" s="680">
        <f t="shared" si="24"/>
        <v>0</v>
      </c>
      <c r="AB48" s="359"/>
      <c r="AC48" s="482">
        <f t="shared" si="0"/>
        <v>0</v>
      </c>
      <c r="AD48" s="387">
        <f t="shared" si="1"/>
        <v>0</v>
      </c>
      <c r="AE48" s="555">
        <f t="shared" si="2"/>
        <v>0</v>
      </c>
      <c r="AF48" s="555">
        <f t="shared" si="3"/>
        <v>0</v>
      </c>
      <c r="AG48" s="555">
        <f t="shared" si="4"/>
        <v>0</v>
      </c>
      <c r="AH48" s="555">
        <f t="shared" si="5"/>
        <v>0</v>
      </c>
      <c r="AI48" s="555">
        <f t="shared" si="6"/>
        <v>0</v>
      </c>
      <c r="AJ48" s="196">
        <f t="shared" si="7"/>
        <v>0</v>
      </c>
      <c r="AK48" s="555">
        <f t="shared" si="8"/>
        <v>0</v>
      </c>
      <c r="AL48" s="555">
        <f t="shared" si="9"/>
        <v>0</v>
      </c>
      <c r="AM48" s="682">
        <f t="shared" si="10"/>
        <v>0</v>
      </c>
      <c r="AN48" s="555">
        <f t="shared" si="11"/>
        <v>0</v>
      </c>
      <c r="AO48" s="683">
        <f t="shared" si="12"/>
        <v>0</v>
      </c>
      <c r="AP48" s="684">
        <f t="shared" si="13"/>
        <v>0</v>
      </c>
      <c r="AQ48" s="685">
        <f t="shared" si="14"/>
        <v>0</v>
      </c>
      <c r="AR48" s="677">
        <f t="shared" si="36"/>
        <v>0</v>
      </c>
      <c r="AS48" s="686">
        <f t="shared" si="15"/>
        <v>0</v>
      </c>
      <c r="AT48" s="685">
        <f t="shared" si="16"/>
        <v>0</v>
      </c>
      <c r="AU48" s="677">
        <f t="shared" si="37"/>
        <v>0</v>
      </c>
      <c r="AV48" s="687">
        <f t="shared" si="17"/>
        <v>0</v>
      </c>
      <c r="AW48" s="685">
        <f t="shared" si="18"/>
        <v>0</v>
      </c>
      <c r="AX48" s="678">
        <f t="shared" si="38"/>
        <v>0</v>
      </c>
      <c r="AY48" s="688">
        <f t="shared" si="39"/>
        <v>0</v>
      </c>
      <c r="AZ48" s="689">
        <f t="shared" si="40"/>
        <v>0</v>
      </c>
      <c r="BA48" s="689">
        <f t="shared" si="41"/>
        <v>0</v>
      </c>
      <c r="BB48" s="566"/>
      <c r="BC48" s="690">
        <f t="shared" si="19"/>
        <v>0</v>
      </c>
      <c r="BD48" s="689">
        <f t="shared" si="25"/>
        <v>0</v>
      </c>
      <c r="BE48" s="690">
        <f t="shared" si="20"/>
        <v>0</v>
      </c>
      <c r="BF48" s="680">
        <f t="shared" si="33"/>
        <v>0</v>
      </c>
      <c r="BG48" s="680">
        <f t="shared" si="26"/>
        <v>0</v>
      </c>
      <c r="BH48" s="680">
        <f t="shared" si="27"/>
        <v>0</v>
      </c>
      <c r="BI48" s="555"/>
      <c r="BJ48" s="387" t="str">
        <f t="shared" si="28"/>
        <v/>
      </c>
      <c r="BK48" s="691">
        <f t="shared" si="29"/>
        <v>0</v>
      </c>
      <c r="BL48" s="691">
        <f t="shared" si="30"/>
        <v>0</v>
      </c>
      <c r="BM48" s="691">
        <f t="shared" si="31"/>
        <v>0</v>
      </c>
    </row>
    <row r="49" spans="2:66" x14ac:dyDescent="0.35">
      <c r="B49" s="457">
        <v>39</v>
      </c>
      <c r="C49" s="12"/>
      <c r="D49" s="23"/>
      <c r="E49" s="18"/>
      <c r="F49" s="18"/>
      <c r="G49" s="23"/>
      <c r="H49" s="12"/>
      <c r="I49" s="26"/>
      <c r="J49" s="2"/>
      <c r="K49" s="12"/>
      <c r="L49" s="12"/>
      <c r="M49" s="209"/>
      <c r="N49" s="19"/>
      <c r="O49" s="12"/>
      <c r="P49" s="29"/>
      <c r="Q49" s="15"/>
      <c r="R49" s="676">
        <f t="shared" si="32"/>
        <v>0</v>
      </c>
      <c r="S49" s="33"/>
      <c r="T49" s="15"/>
      <c r="U49" s="677">
        <f t="shared" si="34"/>
        <v>0</v>
      </c>
      <c r="V49" s="37"/>
      <c r="W49" s="15"/>
      <c r="X49" s="678">
        <f t="shared" si="35"/>
        <v>0</v>
      </c>
      <c r="Y49" s="679">
        <f t="shared" si="22"/>
        <v>0</v>
      </c>
      <c r="Z49" s="680">
        <f t="shared" si="23"/>
        <v>0</v>
      </c>
      <c r="AA49" s="680">
        <f t="shared" si="24"/>
        <v>0</v>
      </c>
      <c r="AB49" s="359"/>
      <c r="AC49" s="482">
        <f t="shared" si="0"/>
        <v>0</v>
      </c>
      <c r="AD49" s="387">
        <f t="shared" si="1"/>
        <v>0</v>
      </c>
      <c r="AE49" s="555">
        <f t="shared" si="2"/>
        <v>0</v>
      </c>
      <c r="AF49" s="555">
        <f t="shared" si="3"/>
        <v>0</v>
      </c>
      <c r="AG49" s="555">
        <f t="shared" si="4"/>
        <v>0</v>
      </c>
      <c r="AH49" s="555">
        <f t="shared" si="5"/>
        <v>0</v>
      </c>
      <c r="AI49" s="555">
        <f t="shared" si="6"/>
        <v>0</v>
      </c>
      <c r="AJ49" s="196">
        <f t="shared" si="7"/>
        <v>0</v>
      </c>
      <c r="AK49" s="555">
        <f t="shared" si="8"/>
        <v>0</v>
      </c>
      <c r="AL49" s="555">
        <f t="shared" si="9"/>
        <v>0</v>
      </c>
      <c r="AM49" s="682">
        <f t="shared" si="10"/>
        <v>0</v>
      </c>
      <c r="AN49" s="555">
        <f t="shared" si="11"/>
        <v>0</v>
      </c>
      <c r="AO49" s="683">
        <f t="shared" si="12"/>
        <v>0</v>
      </c>
      <c r="AP49" s="684">
        <f t="shared" si="13"/>
        <v>0</v>
      </c>
      <c r="AQ49" s="685">
        <f t="shared" si="14"/>
        <v>0</v>
      </c>
      <c r="AR49" s="677">
        <f t="shared" si="36"/>
        <v>0</v>
      </c>
      <c r="AS49" s="686">
        <f t="shared" si="15"/>
        <v>0</v>
      </c>
      <c r="AT49" s="685">
        <f t="shared" si="16"/>
        <v>0</v>
      </c>
      <c r="AU49" s="677">
        <f t="shared" si="37"/>
        <v>0</v>
      </c>
      <c r="AV49" s="687">
        <f t="shared" si="17"/>
        <v>0</v>
      </c>
      <c r="AW49" s="685">
        <f t="shared" si="18"/>
        <v>0</v>
      </c>
      <c r="AX49" s="678">
        <f t="shared" si="38"/>
        <v>0</v>
      </c>
      <c r="AY49" s="688">
        <f t="shared" si="39"/>
        <v>0</v>
      </c>
      <c r="AZ49" s="689">
        <f t="shared" si="40"/>
        <v>0</v>
      </c>
      <c r="BA49" s="689">
        <f t="shared" si="41"/>
        <v>0</v>
      </c>
      <c r="BB49" s="566"/>
      <c r="BC49" s="690">
        <f t="shared" si="19"/>
        <v>0</v>
      </c>
      <c r="BD49" s="689">
        <f t="shared" si="25"/>
        <v>0</v>
      </c>
      <c r="BE49" s="690">
        <f t="shared" si="20"/>
        <v>0</v>
      </c>
      <c r="BF49" s="680">
        <f t="shared" si="33"/>
        <v>0</v>
      </c>
      <c r="BG49" s="680">
        <f t="shared" si="26"/>
        <v>0</v>
      </c>
      <c r="BH49" s="680">
        <f t="shared" si="27"/>
        <v>0</v>
      </c>
      <c r="BI49" s="555"/>
      <c r="BJ49" s="387" t="str">
        <f t="shared" si="28"/>
        <v/>
      </c>
      <c r="BK49" s="691">
        <f t="shared" si="29"/>
        <v>0</v>
      </c>
      <c r="BL49" s="691">
        <f t="shared" si="30"/>
        <v>0</v>
      </c>
      <c r="BM49" s="691">
        <f t="shared" si="31"/>
        <v>0</v>
      </c>
    </row>
    <row r="50" spans="2:66" ht="15" thickBot="1" x14ac:dyDescent="0.4">
      <c r="B50" s="692">
        <v>40</v>
      </c>
      <c r="C50" s="13"/>
      <c r="D50" s="24"/>
      <c r="E50" s="20"/>
      <c r="F50" s="20"/>
      <c r="G50" s="24"/>
      <c r="H50" s="13"/>
      <c r="I50" s="27"/>
      <c r="J50" s="31"/>
      <c r="K50" s="13"/>
      <c r="L50" s="13"/>
      <c r="M50" s="210"/>
      <c r="N50" s="21"/>
      <c r="O50" s="61"/>
      <c r="P50" s="62"/>
      <c r="Q50" s="63"/>
      <c r="R50" s="693">
        <f t="shared" si="32"/>
        <v>0</v>
      </c>
      <c r="S50" s="34"/>
      <c r="T50" s="35"/>
      <c r="U50" s="694">
        <f>S50+T50</f>
        <v>0</v>
      </c>
      <c r="V50" s="38"/>
      <c r="W50" s="39"/>
      <c r="X50" s="695">
        <f t="shared" si="35"/>
        <v>0</v>
      </c>
      <c r="Y50" s="696">
        <f t="shared" si="22"/>
        <v>0</v>
      </c>
      <c r="Z50" s="697">
        <f t="shared" si="23"/>
        <v>0</v>
      </c>
      <c r="AA50" s="697">
        <f t="shared" si="24"/>
        <v>0</v>
      </c>
      <c r="AB50" s="766"/>
      <c r="AC50" s="699">
        <f t="shared" si="0"/>
        <v>0</v>
      </c>
      <c r="AD50" s="391">
        <f t="shared" si="1"/>
        <v>0</v>
      </c>
      <c r="AE50" s="571">
        <f t="shared" si="2"/>
        <v>0</v>
      </c>
      <c r="AF50" s="571">
        <f t="shared" si="3"/>
        <v>0</v>
      </c>
      <c r="AG50" s="571">
        <f t="shared" si="4"/>
        <v>0</v>
      </c>
      <c r="AH50" s="571">
        <f t="shared" si="5"/>
        <v>0</v>
      </c>
      <c r="AI50" s="571">
        <f t="shared" si="6"/>
        <v>0</v>
      </c>
      <c r="AJ50" s="199">
        <f t="shared" si="7"/>
        <v>0</v>
      </c>
      <c r="AK50" s="571">
        <f t="shared" si="8"/>
        <v>0</v>
      </c>
      <c r="AL50" s="571">
        <f t="shared" si="9"/>
        <v>0</v>
      </c>
      <c r="AM50" s="700">
        <f t="shared" si="10"/>
        <v>0</v>
      </c>
      <c r="AN50" s="571">
        <f t="shared" si="11"/>
        <v>0</v>
      </c>
      <c r="AO50" s="701">
        <f t="shared" si="12"/>
        <v>0</v>
      </c>
      <c r="AP50" s="702">
        <f t="shared" si="13"/>
        <v>0</v>
      </c>
      <c r="AQ50" s="703">
        <f t="shared" si="14"/>
        <v>0</v>
      </c>
      <c r="AR50" s="704">
        <f t="shared" si="36"/>
        <v>0</v>
      </c>
      <c r="AS50" s="705">
        <f t="shared" si="15"/>
        <v>0</v>
      </c>
      <c r="AT50" s="706">
        <f t="shared" si="16"/>
        <v>0</v>
      </c>
      <c r="AU50" s="707">
        <f t="shared" si="37"/>
        <v>0</v>
      </c>
      <c r="AV50" s="708">
        <f t="shared" si="17"/>
        <v>0</v>
      </c>
      <c r="AW50" s="709">
        <f t="shared" si="18"/>
        <v>0</v>
      </c>
      <c r="AX50" s="695">
        <f t="shared" si="38"/>
        <v>0</v>
      </c>
      <c r="AY50" s="710">
        <f t="shared" si="39"/>
        <v>0</v>
      </c>
      <c r="AZ50" s="711">
        <f t="shared" si="40"/>
        <v>0</v>
      </c>
      <c r="BA50" s="711">
        <f t="shared" si="41"/>
        <v>0</v>
      </c>
      <c r="BB50" s="712"/>
      <c r="BC50" s="713">
        <f t="shared" si="19"/>
        <v>0</v>
      </c>
      <c r="BD50" s="711">
        <f t="shared" si="25"/>
        <v>0</v>
      </c>
      <c r="BE50" s="713">
        <f t="shared" si="20"/>
        <v>0</v>
      </c>
      <c r="BF50" s="697">
        <f t="shared" si="33"/>
        <v>0</v>
      </c>
      <c r="BG50" s="697">
        <f t="shared" si="26"/>
        <v>0</v>
      </c>
      <c r="BH50" s="697">
        <f t="shared" si="27"/>
        <v>0</v>
      </c>
      <c r="BI50" s="571"/>
      <c r="BJ50" s="391" t="str">
        <f t="shared" si="28"/>
        <v/>
      </c>
      <c r="BK50" s="697">
        <f t="shared" si="29"/>
        <v>0</v>
      </c>
      <c r="BL50" s="697">
        <f t="shared" si="30"/>
        <v>0</v>
      </c>
      <c r="BM50" s="697">
        <f t="shared" si="31"/>
        <v>0</v>
      </c>
    </row>
    <row r="51" spans="2:66" ht="15" thickBot="1" x14ac:dyDescent="0.4">
      <c r="D51" s="494"/>
      <c r="E51" s="714"/>
      <c r="F51" s="714"/>
      <c r="G51" s="714"/>
      <c r="H51" s="714"/>
      <c r="I51" s="714"/>
      <c r="J51" s="714"/>
      <c r="K51" s="714"/>
      <c r="L51" s="714"/>
      <c r="M51" s="714"/>
      <c r="N51" s="714"/>
      <c r="O51" s="715"/>
      <c r="P51" s="716"/>
      <c r="Q51" s="716"/>
      <c r="R51" s="716"/>
      <c r="S51" s="714"/>
      <c r="T51" s="714"/>
      <c r="U51" s="714"/>
      <c r="V51" s="714"/>
      <c r="W51" s="714"/>
      <c r="X51" s="717" t="s">
        <v>23</v>
      </c>
      <c r="Y51" s="718">
        <f>SUM(Y11:Y50)</f>
        <v>0</v>
      </c>
      <c r="Z51" s="718">
        <f>SUM(Z11:Z50)</f>
        <v>0</v>
      </c>
      <c r="AA51" s="719">
        <f>SUM(AA11:AA50)</f>
        <v>0</v>
      </c>
      <c r="AB51" s="714"/>
      <c r="AD51" s="494"/>
      <c r="AE51" s="714"/>
      <c r="AF51" s="714"/>
      <c r="AG51" s="715"/>
      <c r="AH51" s="720"/>
      <c r="AI51" s="720"/>
      <c r="AJ51" s="720"/>
      <c r="AK51" s="721"/>
      <c r="AL51" s="715"/>
      <c r="AM51" s="720"/>
      <c r="AN51" s="720"/>
      <c r="AO51" s="720"/>
      <c r="AP51" s="451"/>
      <c r="BB51" s="715"/>
      <c r="BE51" s="717" t="s">
        <v>23</v>
      </c>
      <c r="BF51" s="718">
        <f>SUM(BF11:BF50)</f>
        <v>0</v>
      </c>
      <c r="BG51" s="718">
        <f>SUM(BG11:BG50)</f>
        <v>0</v>
      </c>
      <c r="BH51" s="719">
        <f>SUM(BH11:BH50)</f>
        <v>0</v>
      </c>
      <c r="BJ51" s="717" t="s">
        <v>23</v>
      </c>
      <c r="BK51" s="718">
        <f>SUM(BK11:BK50)</f>
        <v>0</v>
      </c>
      <c r="BL51" s="718">
        <f>SUM(BL11:BL50)</f>
        <v>0</v>
      </c>
      <c r="BM51" s="719">
        <f>SUM(BM11:BM50)</f>
        <v>0</v>
      </c>
    </row>
    <row r="52" spans="2:66" x14ac:dyDescent="0.35">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M52" s="472"/>
      <c r="AN52" s="472"/>
      <c r="AO52" s="472"/>
      <c r="AP52" s="472"/>
    </row>
    <row r="53" spans="2:66" ht="15" thickBot="1" x14ac:dyDescent="0.4">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M53" s="472"/>
      <c r="AN53" s="472"/>
      <c r="AO53" s="472"/>
      <c r="AP53" s="472"/>
    </row>
    <row r="54" spans="2:66" ht="14.5" customHeight="1" thickBot="1" x14ac:dyDescent="0.4">
      <c r="B54" s="1102" t="s">
        <v>340</v>
      </c>
      <c r="C54" s="1103"/>
      <c r="D54" s="1103"/>
      <c r="E54" s="1104"/>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M54" s="472"/>
      <c r="AN54" s="472"/>
      <c r="AO54" s="472"/>
      <c r="AP54" s="472"/>
    </row>
    <row r="55" spans="2:66" ht="15" thickBot="1" x14ac:dyDescent="0.4">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M55" s="472"/>
      <c r="AN55" s="472"/>
      <c r="AO55" s="472"/>
      <c r="AP55" s="472"/>
    </row>
    <row r="56" spans="2:66" ht="26.5" customHeight="1" thickBot="1" x14ac:dyDescent="0.4">
      <c r="B56" s="1094" t="s">
        <v>162</v>
      </c>
      <c r="C56" s="1095"/>
      <c r="D56" s="1095"/>
      <c r="E56" s="1095"/>
      <c r="F56" s="1095"/>
      <c r="G56" s="1095"/>
      <c r="H56" s="1095"/>
      <c r="I56" s="1095"/>
      <c r="J56" s="1095"/>
      <c r="K56" s="1095"/>
      <c r="L56" s="1095"/>
      <c r="M56" s="1095"/>
      <c r="N56" s="1095"/>
      <c r="O56" s="1095"/>
      <c r="P56" s="1089"/>
      <c r="Q56" s="1089"/>
      <c r="R56" s="1089"/>
      <c r="S56" s="1089"/>
      <c r="T56" s="1089"/>
      <c r="U56" s="1089"/>
      <c r="V56" s="1089"/>
      <c r="W56" s="1089"/>
      <c r="X56" s="1089"/>
      <c r="Y56" s="1095"/>
      <c r="Z56" s="1095"/>
      <c r="AA56" s="1095"/>
      <c r="AB56" s="1096"/>
      <c r="AC56" s="722" t="s">
        <v>163</v>
      </c>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23"/>
      <c r="AZ56" s="723"/>
      <c r="BA56" s="723"/>
      <c r="BB56" s="723"/>
      <c r="BC56" s="723"/>
      <c r="BD56" s="723"/>
      <c r="BE56" s="723"/>
      <c r="BF56" s="723"/>
      <c r="BG56" s="723"/>
      <c r="BH56" s="723"/>
      <c r="BI56" s="723"/>
      <c r="BJ56" s="723"/>
      <c r="BK56" s="723"/>
      <c r="BL56" s="723"/>
      <c r="BM56" s="724"/>
    </row>
    <row r="57" spans="2:66" s="735" customFormat="1" ht="60" customHeight="1" x14ac:dyDescent="0.35">
      <c r="B57" s="1097" t="s">
        <v>100</v>
      </c>
      <c r="C57" s="594" t="s">
        <v>28</v>
      </c>
      <c r="D57" s="594" t="s">
        <v>60</v>
      </c>
      <c r="E57" s="452" t="s">
        <v>342</v>
      </c>
      <c r="F57" s="594" t="s">
        <v>252</v>
      </c>
      <c r="G57" s="594" t="s">
        <v>103</v>
      </c>
      <c r="H57" s="594" t="s">
        <v>108</v>
      </c>
      <c r="I57" s="595" t="s">
        <v>104</v>
      </c>
      <c r="J57" s="594" t="s">
        <v>102</v>
      </c>
      <c r="K57" s="594" t="s">
        <v>347</v>
      </c>
      <c r="L57" s="594" t="s">
        <v>345</v>
      </c>
      <c r="M57" s="594" t="s">
        <v>346</v>
      </c>
      <c r="N57" s="594" t="s">
        <v>209</v>
      </c>
      <c r="O57" s="594" t="s">
        <v>210</v>
      </c>
      <c r="P57" s="725" t="s">
        <v>331</v>
      </c>
      <c r="Q57" s="726" t="s">
        <v>332</v>
      </c>
      <c r="R57" s="727" t="s">
        <v>333</v>
      </c>
      <c r="S57" s="728" t="s">
        <v>118</v>
      </c>
      <c r="T57" s="729" t="s">
        <v>123</v>
      </c>
      <c r="U57" s="730" t="s">
        <v>122</v>
      </c>
      <c r="V57" s="731" t="s">
        <v>121</v>
      </c>
      <c r="W57" s="732" t="s">
        <v>119</v>
      </c>
      <c r="X57" s="733" t="s">
        <v>120</v>
      </c>
      <c r="Y57" s="605" t="s">
        <v>7</v>
      </c>
      <c r="Z57" s="452" t="s">
        <v>158</v>
      </c>
      <c r="AA57" s="452" t="s">
        <v>38</v>
      </c>
      <c r="AB57" s="734" t="s">
        <v>8</v>
      </c>
      <c r="AC57" s="525" t="s">
        <v>272</v>
      </c>
      <c r="AD57" s="528" t="s">
        <v>60</v>
      </c>
      <c r="AE57" s="606" t="s">
        <v>98</v>
      </c>
      <c r="AF57" s="528" t="s">
        <v>25</v>
      </c>
      <c r="AG57" s="528" t="s">
        <v>103</v>
      </c>
      <c r="AH57" s="528" t="s">
        <v>108</v>
      </c>
      <c r="AI57" s="607" t="s">
        <v>104</v>
      </c>
      <c r="AJ57" s="528" t="s">
        <v>102</v>
      </c>
      <c r="AK57" s="528" t="s">
        <v>347</v>
      </c>
      <c r="AL57" s="528" t="s">
        <v>345</v>
      </c>
      <c r="AM57" s="528" t="s">
        <v>346</v>
      </c>
      <c r="AN57" s="608" t="s">
        <v>209</v>
      </c>
      <c r="AO57" s="608" t="s">
        <v>210</v>
      </c>
      <c r="AP57" s="609" t="s">
        <v>331</v>
      </c>
      <c r="AQ57" s="528" t="s">
        <v>332</v>
      </c>
      <c r="AR57" s="607" t="s">
        <v>333</v>
      </c>
      <c r="AS57" s="610" t="s">
        <v>118</v>
      </c>
      <c r="AT57" s="528" t="s">
        <v>123</v>
      </c>
      <c r="AU57" s="607" t="s">
        <v>122</v>
      </c>
      <c r="AV57" s="611" t="s">
        <v>121</v>
      </c>
      <c r="AW57" s="528" t="s">
        <v>119</v>
      </c>
      <c r="AX57" s="612" t="s">
        <v>120</v>
      </c>
      <c r="AY57" s="613" t="s">
        <v>126</v>
      </c>
      <c r="AZ57" s="614" t="s">
        <v>127</v>
      </c>
      <c r="BA57" s="614" t="s">
        <v>128</v>
      </c>
      <c r="BB57" s="528" t="s">
        <v>124</v>
      </c>
      <c r="BC57" s="615" t="s">
        <v>129</v>
      </c>
      <c r="BD57" s="615" t="s">
        <v>130</v>
      </c>
      <c r="BE57" s="615" t="s">
        <v>131</v>
      </c>
      <c r="BF57" s="615" t="s">
        <v>42</v>
      </c>
      <c r="BG57" s="615" t="s">
        <v>343</v>
      </c>
      <c r="BH57" s="615" t="s">
        <v>49</v>
      </c>
      <c r="BI57" s="615" t="s">
        <v>54</v>
      </c>
      <c r="BJ57" s="615" t="s">
        <v>43</v>
      </c>
      <c r="BK57" s="615" t="s">
        <v>132</v>
      </c>
      <c r="BL57" s="615" t="s">
        <v>133</v>
      </c>
      <c r="BM57" s="616" t="s">
        <v>134</v>
      </c>
    </row>
    <row r="58" spans="2:66" s="639" customFormat="1" ht="133" customHeight="1" x14ac:dyDescent="0.3">
      <c r="B58" s="1098"/>
      <c r="C58" s="620" t="s">
        <v>96</v>
      </c>
      <c r="D58" s="532" t="s">
        <v>97</v>
      </c>
      <c r="E58" s="617" t="s">
        <v>341</v>
      </c>
      <c r="F58" s="532" t="s">
        <v>387</v>
      </c>
      <c r="G58" s="618" t="s">
        <v>295</v>
      </c>
      <c r="H58" s="618" t="s">
        <v>111</v>
      </c>
      <c r="I58" s="619" t="s">
        <v>106</v>
      </c>
      <c r="J58" s="620" t="s">
        <v>231</v>
      </c>
      <c r="K58" s="621" t="s">
        <v>149</v>
      </c>
      <c r="L58" s="618" t="s">
        <v>114</v>
      </c>
      <c r="M58" s="618" t="s">
        <v>110</v>
      </c>
      <c r="N58" s="621" t="s">
        <v>150</v>
      </c>
      <c r="O58" s="621" t="s">
        <v>211</v>
      </c>
      <c r="P58" s="622" t="s">
        <v>151</v>
      </c>
      <c r="Q58" s="618" t="s">
        <v>99</v>
      </c>
      <c r="R58" s="619" t="s">
        <v>46</v>
      </c>
      <c r="S58" s="623" t="s">
        <v>151</v>
      </c>
      <c r="T58" s="618" t="s">
        <v>99</v>
      </c>
      <c r="U58" s="619" t="s">
        <v>46</v>
      </c>
      <c r="V58" s="624" t="s">
        <v>151</v>
      </c>
      <c r="W58" s="618" t="s">
        <v>99</v>
      </c>
      <c r="X58" s="625" t="s">
        <v>46</v>
      </c>
      <c r="Y58" s="624" t="s">
        <v>46</v>
      </c>
      <c r="Z58" s="620" t="s">
        <v>46</v>
      </c>
      <c r="AA58" s="620" t="s">
        <v>46</v>
      </c>
      <c r="AB58" s="767" t="s">
        <v>354</v>
      </c>
      <c r="AC58" s="537" t="s">
        <v>46</v>
      </c>
      <c r="AD58" s="538" t="s">
        <v>46</v>
      </c>
      <c r="AE58" s="626" t="s">
        <v>55</v>
      </c>
      <c r="AF58" s="627" t="s">
        <v>55</v>
      </c>
      <c r="AG58" s="628" t="s">
        <v>55</v>
      </c>
      <c r="AH58" s="628" t="s">
        <v>55</v>
      </c>
      <c r="AI58" s="629" t="s">
        <v>55</v>
      </c>
      <c r="AJ58" s="538" t="s">
        <v>55</v>
      </c>
      <c r="AK58" s="628" t="s">
        <v>55</v>
      </c>
      <c r="AL58" s="628" t="s">
        <v>55</v>
      </c>
      <c r="AM58" s="628" t="s">
        <v>55</v>
      </c>
      <c r="AN58" s="630" t="s">
        <v>150</v>
      </c>
      <c r="AO58" s="630" t="s">
        <v>211</v>
      </c>
      <c r="AP58" s="631" t="s">
        <v>55</v>
      </c>
      <c r="AQ58" s="628" t="s">
        <v>55</v>
      </c>
      <c r="AR58" s="629" t="s">
        <v>55</v>
      </c>
      <c r="AS58" s="632" t="s">
        <v>55</v>
      </c>
      <c r="AT58" s="628" t="s">
        <v>55</v>
      </c>
      <c r="AU58" s="629" t="s">
        <v>55</v>
      </c>
      <c r="AV58" s="633" t="s">
        <v>55</v>
      </c>
      <c r="AW58" s="628" t="s">
        <v>55</v>
      </c>
      <c r="AX58" s="634" t="s">
        <v>55</v>
      </c>
      <c r="AY58" s="635" t="s">
        <v>55</v>
      </c>
      <c r="AZ58" s="636" t="s">
        <v>55</v>
      </c>
      <c r="BA58" s="636" t="s">
        <v>55</v>
      </c>
      <c r="BB58" s="628" t="s">
        <v>125</v>
      </c>
      <c r="BC58" s="538" t="s">
        <v>55</v>
      </c>
      <c r="BD58" s="538" t="s">
        <v>55</v>
      </c>
      <c r="BE58" s="538" t="s">
        <v>55</v>
      </c>
      <c r="BF58" s="538" t="s">
        <v>55</v>
      </c>
      <c r="BG58" s="538" t="s">
        <v>55</v>
      </c>
      <c r="BH58" s="538" t="s">
        <v>55</v>
      </c>
      <c r="BI58" s="538" t="s">
        <v>355</v>
      </c>
      <c r="BJ58" s="538" t="s">
        <v>353</v>
      </c>
      <c r="BK58" s="538" t="s">
        <v>55</v>
      </c>
      <c r="BL58" s="637" t="s">
        <v>55</v>
      </c>
      <c r="BM58" s="539" t="s">
        <v>55</v>
      </c>
      <c r="BN58" s="638"/>
    </row>
    <row r="59" spans="2:66" s="655" customFormat="1" ht="29.5" thickBot="1" x14ac:dyDescent="0.4">
      <c r="B59" s="736" t="s">
        <v>101</v>
      </c>
      <c r="C59" s="641" t="s">
        <v>2</v>
      </c>
      <c r="D59" s="641" t="s">
        <v>193</v>
      </c>
      <c r="E59" s="641" t="s">
        <v>31</v>
      </c>
      <c r="F59" s="641" t="s">
        <v>33</v>
      </c>
      <c r="G59" s="183" t="s">
        <v>107</v>
      </c>
      <c r="H59" s="183" t="s">
        <v>109</v>
      </c>
      <c r="I59" s="184">
        <v>2</v>
      </c>
      <c r="J59" s="150">
        <v>1</v>
      </c>
      <c r="K59" s="183" t="s">
        <v>137</v>
      </c>
      <c r="L59" s="183" t="s">
        <v>138</v>
      </c>
      <c r="M59" s="641" t="s">
        <v>139</v>
      </c>
      <c r="N59" s="185">
        <v>8</v>
      </c>
      <c r="O59" s="183" t="s">
        <v>140</v>
      </c>
      <c r="P59" s="642">
        <v>4800</v>
      </c>
      <c r="Q59" s="643">
        <f>0.085*P59</f>
        <v>408.00000000000006</v>
      </c>
      <c r="R59" s="186">
        <f>P59+Q59</f>
        <v>5208</v>
      </c>
      <c r="S59" s="644">
        <v>5200</v>
      </c>
      <c r="T59" s="643">
        <f>0.085*S59</f>
        <v>442.00000000000006</v>
      </c>
      <c r="U59" s="645">
        <f>S59+T59</f>
        <v>5642</v>
      </c>
      <c r="V59" s="646"/>
      <c r="W59" s="643"/>
      <c r="X59" s="647">
        <f>SUM(V59+W59)</f>
        <v>0</v>
      </c>
      <c r="Y59" s="648">
        <f>P59*J59</f>
        <v>4800</v>
      </c>
      <c r="Z59" s="649">
        <f>Q59*J59</f>
        <v>408.00000000000006</v>
      </c>
      <c r="AA59" s="649">
        <f>R59*J59</f>
        <v>5208</v>
      </c>
      <c r="AB59" s="737"/>
      <c r="AC59" s="549" t="str">
        <f t="shared" ref="AC59:AC99" si="48">C59</f>
        <v>Partenaire 2</v>
      </c>
      <c r="AD59" s="651" t="str">
        <f t="shared" ref="AD59:AD99" si="49">D59</f>
        <v>Création groupes opérationnels</v>
      </c>
      <c r="AE59" s="651" t="str">
        <f t="shared" ref="AE59:AE99" si="50">E59</f>
        <v>Etude X</v>
      </c>
      <c r="AF59" s="651" t="str">
        <f t="shared" ref="AF59:AF99" si="51">F59</f>
        <v>Non</v>
      </c>
      <c r="AG59" s="651" t="str">
        <f t="shared" ref="AG59:AG99" si="52">G59</f>
        <v xml:space="preserve">Pas de marché public </v>
      </c>
      <c r="AH59" s="651" t="str">
        <f t="shared" ref="AH59:AH99" si="53">H59</f>
        <v>Non Concerné</v>
      </c>
      <c r="AI59" s="651">
        <f t="shared" ref="AI59:AI99" si="54">I59</f>
        <v>2</v>
      </c>
      <c r="AJ59" s="150">
        <f t="shared" ref="AJ59:AJ99" si="55">J59</f>
        <v>1</v>
      </c>
      <c r="AK59" s="651" t="str">
        <f t="shared" ref="AK59:AK99" si="56">K59</f>
        <v>Cabinet Plus</v>
      </c>
      <c r="AL59" s="651" t="str">
        <f t="shared" ref="AL59:AL99" si="57">L59</f>
        <v>CP23769</v>
      </c>
      <c r="AM59" s="641" t="str">
        <f t="shared" ref="AM59:AM99" si="58">M59</f>
        <v>04/03/2025</v>
      </c>
      <c r="AN59" s="651">
        <f t="shared" ref="AN59:AN99" si="59">N59</f>
        <v>8</v>
      </c>
      <c r="AO59" s="652" t="str">
        <f t="shared" ref="AO59:AO99" si="60">O59</f>
        <v>jours</v>
      </c>
      <c r="AP59" s="642">
        <f t="shared" ref="AP59:AP99" si="61">P59</f>
        <v>4800</v>
      </c>
      <c r="AQ59" s="643">
        <f t="shared" ref="AQ59:AQ99" si="62">Q59</f>
        <v>408.00000000000006</v>
      </c>
      <c r="AR59" s="645">
        <f>AP59+AQ59</f>
        <v>5208</v>
      </c>
      <c r="AS59" s="644">
        <f t="shared" ref="AS59:AS99" si="63">S59</f>
        <v>5200</v>
      </c>
      <c r="AT59" s="643">
        <f t="shared" ref="AT59:AT99" si="64">T59</f>
        <v>442.00000000000006</v>
      </c>
      <c r="AU59" s="645">
        <f>AS59+AT59</f>
        <v>5642</v>
      </c>
      <c r="AV59" s="646">
        <f t="shared" ref="AV59:AV99" si="65">V59</f>
        <v>0</v>
      </c>
      <c r="AW59" s="643">
        <f t="shared" ref="AW59:AW99" si="66">W59</f>
        <v>0</v>
      </c>
      <c r="AX59" s="647">
        <f>AV59+AW59</f>
        <v>0</v>
      </c>
      <c r="AY59" s="646">
        <f>AP59*AJ59</f>
        <v>4800</v>
      </c>
      <c r="AZ59" s="643">
        <f>AQ59*AJ59</f>
        <v>408.00000000000006</v>
      </c>
      <c r="BA59" s="643">
        <f>AY59+AZ59</f>
        <v>5208</v>
      </c>
      <c r="BB59" s="549" t="s">
        <v>26</v>
      </c>
      <c r="BC59" s="643">
        <f t="shared" ref="BC59:BC99" si="67">1.15*MIN(IF(AP59=0,1E+30,AP59),IF(AS59=0,1E+30,AS59),IF(AV59=0,1E+30,AV59))*AJ59</f>
        <v>5520</v>
      </c>
      <c r="BD59" s="643">
        <f>1.15*MIN(IF(AQ59=0,1E+30,AQ59),IF(AT59=0,1E+30,AT59),IF(AW59=0,1E+30,AW59))*AJ59</f>
        <v>469.20000000000005</v>
      </c>
      <c r="BE59" s="643">
        <f t="shared" ref="BE59:BE99" si="68">1.15*MIN(IF(AR59=0,1E+30,AR59),IF(AU59=0,1E+30,AU59),IF(AX59=0,1E+30,AX59))*AJ59</f>
        <v>5989.2</v>
      </c>
      <c r="BF59" s="653">
        <f>AY59</f>
        <v>4800</v>
      </c>
      <c r="BG59" s="653">
        <f>AZ59</f>
        <v>408.00000000000006</v>
      </c>
      <c r="BH59" s="653">
        <f>BF59+BG59</f>
        <v>5208</v>
      </c>
      <c r="BI59" s="654"/>
      <c r="BJ59" s="391" t="str">
        <f>_xlfn.IFS(BF59&gt;BC59,"KO : Le montant retenu HT est supérieur au montant raisonnable maximal HT",BF59&gt;Y59,"Attention : Le montant retenu HT est supérieur au montant HT présenté. Merci de revoir la ligne de dépense ou plafonner son montant",BG59&gt;BD59,"KO : Le montant retenu TVA est supérieur au montant raisonnable maximal TVA",BG59&gt;Z59,"Attention : Le montant retenu TVA est supérieur au montant TVA présenté. Merci de revoir la ligne de dépense ou plafonner son montant",Y59=0,"",BF59=Y59,"OK",BF59&lt;Y59,"Montant retenu HT inférieur au montant HT présenté.")</f>
        <v>OK</v>
      </c>
      <c r="BK59" s="653">
        <f>Y59-BF59</f>
        <v>0</v>
      </c>
      <c r="BL59" s="653">
        <f>Z59-BG59</f>
        <v>0</v>
      </c>
      <c r="BM59" s="653">
        <f t="shared" ref="BM59:BM60" si="69">AA59-BH59</f>
        <v>0</v>
      </c>
    </row>
    <row r="60" spans="2:66" x14ac:dyDescent="0.35">
      <c r="B60" s="738">
        <v>1</v>
      </c>
      <c r="C60" s="22"/>
      <c r="D60" s="22"/>
      <c r="E60" s="49"/>
      <c r="F60" s="49"/>
      <c r="G60" s="22"/>
      <c r="H60" s="22"/>
      <c r="I60" s="22"/>
      <c r="J60" s="30"/>
      <c r="K60" s="22"/>
      <c r="L60" s="22"/>
      <c r="M60" s="211"/>
      <c r="N60" s="50"/>
      <c r="O60" s="55"/>
      <c r="P60" s="28"/>
      <c r="Q60" s="51"/>
      <c r="R60" s="657">
        <f>P60+Q60</f>
        <v>0</v>
      </c>
      <c r="S60" s="14"/>
      <c r="T60" s="51"/>
      <c r="U60" s="739">
        <f>S60+T60</f>
        <v>0</v>
      </c>
      <c r="V60" s="14"/>
      <c r="W60" s="51"/>
      <c r="X60" s="739">
        <f>V60+W60</f>
        <v>0</v>
      </c>
      <c r="Y60" s="660">
        <f t="shared" ref="Y60:Y99" si="70">P60*J60</f>
        <v>0</v>
      </c>
      <c r="Z60" s="661">
        <f t="shared" ref="Z60:Z99" si="71">Q60*J60</f>
        <v>0</v>
      </c>
      <c r="AA60" s="661">
        <f t="shared" ref="AA60:AA99" si="72">R60*J60</f>
        <v>0</v>
      </c>
      <c r="AB60" s="358"/>
      <c r="AC60" s="664">
        <f t="shared" si="48"/>
        <v>0</v>
      </c>
      <c r="AD60" s="383">
        <f t="shared" si="49"/>
        <v>0</v>
      </c>
      <c r="AE60" s="383">
        <f t="shared" si="50"/>
        <v>0</v>
      </c>
      <c r="AF60" s="383">
        <f t="shared" si="51"/>
        <v>0</v>
      </c>
      <c r="AG60" s="383">
        <f t="shared" si="52"/>
        <v>0</v>
      </c>
      <c r="AH60" s="383">
        <f t="shared" si="53"/>
        <v>0</v>
      </c>
      <c r="AI60" s="383">
        <f t="shared" si="54"/>
        <v>0</v>
      </c>
      <c r="AJ60" s="205">
        <f t="shared" si="55"/>
        <v>0</v>
      </c>
      <c r="AK60" s="383">
        <f t="shared" si="56"/>
        <v>0</v>
      </c>
      <c r="AL60" s="383">
        <f t="shared" si="57"/>
        <v>0</v>
      </c>
      <c r="AM60" s="740">
        <f t="shared" si="58"/>
        <v>0</v>
      </c>
      <c r="AN60" s="383">
        <f t="shared" si="59"/>
        <v>0</v>
      </c>
      <c r="AO60" s="741">
        <f t="shared" si="60"/>
        <v>0</v>
      </c>
      <c r="AP60" s="667">
        <f t="shared" si="61"/>
        <v>0</v>
      </c>
      <c r="AQ60" s="673">
        <f t="shared" si="62"/>
        <v>0</v>
      </c>
      <c r="AR60" s="657">
        <f>AP60+AQ60</f>
        <v>0</v>
      </c>
      <c r="AS60" s="668">
        <f t="shared" si="63"/>
        <v>0</v>
      </c>
      <c r="AT60" s="673">
        <f t="shared" si="64"/>
        <v>0</v>
      </c>
      <c r="AU60" s="742">
        <f>AS60+AT60</f>
        <v>0</v>
      </c>
      <c r="AV60" s="670">
        <f t="shared" si="65"/>
        <v>0</v>
      </c>
      <c r="AW60" s="673">
        <f t="shared" si="66"/>
        <v>0</v>
      </c>
      <c r="AX60" s="739">
        <f>AV60+AW60</f>
        <v>0</v>
      </c>
      <c r="AY60" s="671">
        <f>AP60*AJ60</f>
        <v>0</v>
      </c>
      <c r="AZ60" s="672">
        <f>AQ60*AJ60</f>
        <v>0</v>
      </c>
      <c r="BA60" s="672">
        <f>AY60+AZ60</f>
        <v>0</v>
      </c>
      <c r="BB60" s="662"/>
      <c r="BC60" s="673">
        <f t="shared" si="67"/>
        <v>0</v>
      </c>
      <c r="BD60" s="673">
        <f>1.15*MIN(IF(AQ60=0,1E+30,AQ60),IF(AT60=0,1E+30,AT60),IF(AW60=0,1E+30,AW60))*AJ60</f>
        <v>0</v>
      </c>
      <c r="BE60" s="673">
        <f t="shared" si="68"/>
        <v>0</v>
      </c>
      <c r="BF60" s="661">
        <f t="shared" ref="BF60:BF99" si="73">AY60</f>
        <v>0</v>
      </c>
      <c r="BG60" s="661">
        <f t="shared" ref="BG60:BG99" si="74">AZ60</f>
        <v>0</v>
      </c>
      <c r="BH60" s="661">
        <f t="shared" ref="BH60:BH99" si="75">BF60+BG60</f>
        <v>0</v>
      </c>
      <c r="BI60" s="383"/>
      <c r="BJ60" s="383" t="str">
        <f t="shared" ref="BJ60:BJ99" si="76">_xlfn.IFS(BF60&gt;BC60,"KO : Le montant retenu HT est supérieur au montant raisonnable maximal HT",BF60&gt;Y60,"Attention : Le montant retenu HT est supérieur au montant HT présenté. Merci de revoir la ligne de dépense ou plafonner son montant",BG60&gt;BD60,"KO : Le montant retenu TVA est supérieur au montant raisonnable maximal TVA",BG60&gt;Z60,"Attention : Le montant retenu TVA est supérieur au montant TVA présenté. Merci de revoir la ligne de dépense ou plafonner son montant",Y60=0,"",BF60=Y60,"OK",BF60&lt;Y60,"Montant retenu HT inférieur au montant HT présenté.")</f>
        <v/>
      </c>
      <c r="BK60" s="661">
        <f t="shared" ref="BK60" si="77">Y60-BF60</f>
        <v>0</v>
      </c>
      <c r="BL60" s="661">
        <f t="shared" ref="BL60" si="78">Z60-BG60</f>
        <v>0</v>
      </c>
      <c r="BM60" s="661">
        <f t="shared" si="69"/>
        <v>0</v>
      </c>
    </row>
    <row r="61" spans="2:66" x14ac:dyDescent="0.35">
      <c r="B61" s="738">
        <v>2</v>
      </c>
      <c r="C61" s="23"/>
      <c r="D61" s="23"/>
      <c r="E61" s="52"/>
      <c r="F61" s="52"/>
      <c r="G61" s="23"/>
      <c r="H61" s="23"/>
      <c r="I61" s="23"/>
      <c r="J61" s="2"/>
      <c r="K61" s="23"/>
      <c r="L61" s="23"/>
      <c r="M61" s="212"/>
      <c r="N61" s="53"/>
      <c r="O61" s="56"/>
      <c r="P61" s="29"/>
      <c r="Q61" s="54"/>
      <c r="R61" s="676">
        <f t="shared" ref="R61:R80" si="79">P61+Q61</f>
        <v>0</v>
      </c>
      <c r="S61" s="15"/>
      <c r="T61" s="54"/>
      <c r="U61" s="743">
        <f t="shared" ref="U61:U80" si="80">S61+T61</f>
        <v>0</v>
      </c>
      <c r="V61" s="15"/>
      <c r="W61" s="54"/>
      <c r="X61" s="743">
        <f t="shared" ref="X61:X80" si="81">V61+W61</f>
        <v>0</v>
      </c>
      <c r="Y61" s="679">
        <f>P61*J61</f>
        <v>0</v>
      </c>
      <c r="Z61" s="680">
        <f t="shared" si="71"/>
        <v>0</v>
      </c>
      <c r="AA61" s="680">
        <f t="shared" si="72"/>
        <v>0</v>
      </c>
      <c r="AB61" s="359"/>
      <c r="AC61" s="555">
        <f t="shared" si="48"/>
        <v>0</v>
      </c>
      <c r="AD61" s="387">
        <f t="shared" si="49"/>
        <v>0</v>
      </c>
      <c r="AE61" s="387">
        <f t="shared" si="50"/>
        <v>0</v>
      </c>
      <c r="AF61" s="387">
        <f t="shared" si="51"/>
        <v>0</v>
      </c>
      <c r="AG61" s="387">
        <f t="shared" si="52"/>
        <v>0</v>
      </c>
      <c r="AH61" s="387">
        <f t="shared" si="53"/>
        <v>0</v>
      </c>
      <c r="AI61" s="387">
        <f t="shared" si="54"/>
        <v>0</v>
      </c>
      <c r="AJ61" s="136">
        <f t="shared" si="55"/>
        <v>0</v>
      </c>
      <c r="AK61" s="387">
        <f t="shared" si="56"/>
        <v>0</v>
      </c>
      <c r="AL61" s="387">
        <f t="shared" si="57"/>
        <v>0</v>
      </c>
      <c r="AM61" s="744">
        <f t="shared" si="58"/>
        <v>0</v>
      </c>
      <c r="AN61" s="387">
        <f t="shared" si="59"/>
        <v>0</v>
      </c>
      <c r="AO61" s="745">
        <f t="shared" si="60"/>
        <v>0</v>
      </c>
      <c r="AP61" s="684">
        <f t="shared" si="61"/>
        <v>0</v>
      </c>
      <c r="AQ61" s="690">
        <f t="shared" si="62"/>
        <v>0</v>
      </c>
      <c r="AR61" s="676">
        <f t="shared" ref="AR61:AR80" si="82">AP61+AQ61</f>
        <v>0</v>
      </c>
      <c r="AS61" s="685">
        <f t="shared" si="63"/>
        <v>0</v>
      </c>
      <c r="AT61" s="690">
        <f t="shared" si="64"/>
        <v>0</v>
      </c>
      <c r="AU61" s="746">
        <f t="shared" ref="AU61:AU80" si="83">AS61+AT61</f>
        <v>0</v>
      </c>
      <c r="AV61" s="687">
        <f t="shared" si="65"/>
        <v>0</v>
      </c>
      <c r="AW61" s="690">
        <f t="shared" si="66"/>
        <v>0</v>
      </c>
      <c r="AX61" s="743">
        <f t="shared" ref="AX61:AX80" si="84">AV61+AW61</f>
        <v>0</v>
      </c>
      <c r="AY61" s="688">
        <f>AP61*AJ61</f>
        <v>0</v>
      </c>
      <c r="AZ61" s="689">
        <f>AQ61*AJ61</f>
        <v>0</v>
      </c>
      <c r="BA61" s="689">
        <f>AY61+AZ61</f>
        <v>0</v>
      </c>
      <c r="BB61" s="681"/>
      <c r="BC61" s="690">
        <f t="shared" si="67"/>
        <v>0</v>
      </c>
      <c r="BD61" s="690">
        <f>1.15*MIN(IF(AQ61=0,1E+30,AQ61),IF(AT61=0,1E+30,AT61),IF(AW61=0,1E+30,AW61))*AJ61</f>
        <v>0</v>
      </c>
      <c r="BE61" s="690">
        <f t="shared" si="68"/>
        <v>0</v>
      </c>
      <c r="BF61" s="680">
        <f t="shared" si="73"/>
        <v>0</v>
      </c>
      <c r="BG61" s="680">
        <f t="shared" si="74"/>
        <v>0</v>
      </c>
      <c r="BH61" s="680">
        <f t="shared" si="75"/>
        <v>0</v>
      </c>
      <c r="BI61" s="387"/>
      <c r="BJ61" s="387" t="str">
        <f t="shared" si="76"/>
        <v/>
      </c>
      <c r="BK61" s="680">
        <f t="shared" ref="BK61:BK99" si="85">Y61-BF61</f>
        <v>0</v>
      </c>
      <c r="BL61" s="680">
        <f t="shared" ref="BL61:BL99" si="86">Z61-BG61</f>
        <v>0</v>
      </c>
      <c r="BM61" s="680">
        <f t="shared" ref="BM61:BM99" si="87">AA61-BH61</f>
        <v>0</v>
      </c>
    </row>
    <row r="62" spans="2:66" x14ac:dyDescent="0.35">
      <c r="B62" s="738">
        <v>3</v>
      </c>
      <c r="C62" s="23"/>
      <c r="D62" s="23"/>
      <c r="E62" s="52"/>
      <c r="F62" s="52"/>
      <c r="G62" s="23"/>
      <c r="H62" s="23"/>
      <c r="I62" s="23"/>
      <c r="J62" s="2"/>
      <c r="K62" s="23"/>
      <c r="L62" s="23"/>
      <c r="M62" s="212"/>
      <c r="N62" s="53"/>
      <c r="O62" s="56"/>
      <c r="P62" s="29"/>
      <c r="Q62" s="54"/>
      <c r="R62" s="676">
        <f t="shared" si="79"/>
        <v>0</v>
      </c>
      <c r="S62" s="15"/>
      <c r="T62" s="54"/>
      <c r="U62" s="743">
        <f t="shared" si="80"/>
        <v>0</v>
      </c>
      <c r="V62" s="15"/>
      <c r="W62" s="54"/>
      <c r="X62" s="743">
        <f t="shared" si="81"/>
        <v>0</v>
      </c>
      <c r="Y62" s="679">
        <f t="shared" si="70"/>
        <v>0</v>
      </c>
      <c r="Z62" s="680">
        <f t="shared" si="71"/>
        <v>0</v>
      </c>
      <c r="AA62" s="680">
        <f t="shared" si="72"/>
        <v>0</v>
      </c>
      <c r="AB62" s="359"/>
      <c r="AC62" s="555">
        <f t="shared" si="48"/>
        <v>0</v>
      </c>
      <c r="AD62" s="387">
        <f t="shared" si="49"/>
        <v>0</v>
      </c>
      <c r="AE62" s="387">
        <f t="shared" si="50"/>
        <v>0</v>
      </c>
      <c r="AF62" s="387">
        <f t="shared" si="51"/>
        <v>0</v>
      </c>
      <c r="AG62" s="387">
        <f t="shared" si="52"/>
        <v>0</v>
      </c>
      <c r="AH62" s="387">
        <f t="shared" si="53"/>
        <v>0</v>
      </c>
      <c r="AI62" s="387">
        <f t="shared" si="54"/>
        <v>0</v>
      </c>
      <c r="AJ62" s="136">
        <f t="shared" si="55"/>
        <v>0</v>
      </c>
      <c r="AK62" s="387">
        <f t="shared" si="56"/>
        <v>0</v>
      </c>
      <c r="AL62" s="387">
        <f t="shared" si="57"/>
        <v>0</v>
      </c>
      <c r="AM62" s="744">
        <f t="shared" si="58"/>
        <v>0</v>
      </c>
      <c r="AN62" s="387">
        <f t="shared" si="59"/>
        <v>0</v>
      </c>
      <c r="AO62" s="745">
        <f t="shared" si="60"/>
        <v>0</v>
      </c>
      <c r="AP62" s="684">
        <f t="shared" si="61"/>
        <v>0</v>
      </c>
      <c r="AQ62" s="690">
        <f t="shared" si="62"/>
        <v>0</v>
      </c>
      <c r="AR62" s="676">
        <f t="shared" si="82"/>
        <v>0</v>
      </c>
      <c r="AS62" s="685">
        <f t="shared" si="63"/>
        <v>0</v>
      </c>
      <c r="AT62" s="690">
        <f t="shared" si="64"/>
        <v>0</v>
      </c>
      <c r="AU62" s="746">
        <f t="shared" si="83"/>
        <v>0</v>
      </c>
      <c r="AV62" s="687">
        <f t="shared" si="65"/>
        <v>0</v>
      </c>
      <c r="AW62" s="690">
        <f t="shared" si="66"/>
        <v>0</v>
      </c>
      <c r="AX62" s="743">
        <f t="shared" si="84"/>
        <v>0</v>
      </c>
      <c r="AY62" s="688">
        <f t="shared" ref="AY62:AY99" si="88">AP62*AJ62</f>
        <v>0</v>
      </c>
      <c r="AZ62" s="689">
        <f t="shared" ref="AZ62:AZ99" si="89">AQ62*AJ62</f>
        <v>0</v>
      </c>
      <c r="BA62" s="689">
        <f t="shared" ref="BA62:BA99" si="90">AY62+AZ62</f>
        <v>0</v>
      </c>
      <c r="BB62" s="681"/>
      <c r="BC62" s="690">
        <f t="shared" si="67"/>
        <v>0</v>
      </c>
      <c r="BD62" s="690">
        <f t="shared" ref="BD62:BD99" si="91">1.15*MIN(IF(AQ62=0,1E+30,AQ62),IF(AT62=0,1E+30,AT62),IF(AW62=0,1E+30,AW62))*AJ62</f>
        <v>0</v>
      </c>
      <c r="BE62" s="690">
        <f t="shared" si="68"/>
        <v>0</v>
      </c>
      <c r="BF62" s="680">
        <f t="shared" si="73"/>
        <v>0</v>
      </c>
      <c r="BG62" s="680">
        <f t="shared" si="74"/>
        <v>0</v>
      </c>
      <c r="BH62" s="680">
        <f t="shared" si="75"/>
        <v>0</v>
      </c>
      <c r="BI62" s="387"/>
      <c r="BJ62" s="387" t="str">
        <f t="shared" si="76"/>
        <v/>
      </c>
      <c r="BK62" s="680">
        <f t="shared" si="85"/>
        <v>0</v>
      </c>
      <c r="BL62" s="680">
        <f t="shared" si="86"/>
        <v>0</v>
      </c>
      <c r="BM62" s="680">
        <f t="shared" si="87"/>
        <v>0</v>
      </c>
    </row>
    <row r="63" spans="2:66" x14ac:dyDescent="0.35">
      <c r="B63" s="738">
        <v>4</v>
      </c>
      <c r="C63" s="23"/>
      <c r="D63" s="23"/>
      <c r="E63" s="52"/>
      <c r="F63" s="52"/>
      <c r="G63" s="23"/>
      <c r="H63" s="23"/>
      <c r="I63" s="23"/>
      <c r="J63" s="2"/>
      <c r="K63" s="23"/>
      <c r="L63" s="23"/>
      <c r="M63" s="212"/>
      <c r="N63" s="53"/>
      <c r="O63" s="56"/>
      <c r="P63" s="29"/>
      <c r="Q63" s="54"/>
      <c r="R63" s="676">
        <f t="shared" si="79"/>
        <v>0</v>
      </c>
      <c r="S63" s="15"/>
      <c r="T63" s="54"/>
      <c r="U63" s="743">
        <f t="shared" si="80"/>
        <v>0</v>
      </c>
      <c r="V63" s="15"/>
      <c r="W63" s="54"/>
      <c r="X63" s="743">
        <f t="shared" si="81"/>
        <v>0</v>
      </c>
      <c r="Y63" s="679">
        <f t="shared" si="70"/>
        <v>0</v>
      </c>
      <c r="Z63" s="680">
        <f t="shared" si="71"/>
        <v>0</v>
      </c>
      <c r="AA63" s="680">
        <f t="shared" si="72"/>
        <v>0</v>
      </c>
      <c r="AB63" s="359"/>
      <c r="AC63" s="555">
        <f t="shared" si="48"/>
        <v>0</v>
      </c>
      <c r="AD63" s="387">
        <f t="shared" si="49"/>
        <v>0</v>
      </c>
      <c r="AE63" s="387">
        <f t="shared" si="50"/>
        <v>0</v>
      </c>
      <c r="AF63" s="387">
        <f t="shared" si="51"/>
        <v>0</v>
      </c>
      <c r="AG63" s="387">
        <f t="shared" si="52"/>
        <v>0</v>
      </c>
      <c r="AH63" s="387">
        <f t="shared" si="53"/>
        <v>0</v>
      </c>
      <c r="AI63" s="387">
        <f t="shared" si="54"/>
        <v>0</v>
      </c>
      <c r="AJ63" s="136">
        <f t="shared" si="55"/>
        <v>0</v>
      </c>
      <c r="AK63" s="387">
        <f t="shared" si="56"/>
        <v>0</v>
      </c>
      <c r="AL63" s="387">
        <f t="shared" si="57"/>
        <v>0</v>
      </c>
      <c r="AM63" s="744">
        <f t="shared" si="58"/>
        <v>0</v>
      </c>
      <c r="AN63" s="387">
        <f t="shared" si="59"/>
        <v>0</v>
      </c>
      <c r="AO63" s="745">
        <f t="shared" si="60"/>
        <v>0</v>
      </c>
      <c r="AP63" s="684">
        <f t="shared" si="61"/>
        <v>0</v>
      </c>
      <c r="AQ63" s="690">
        <f t="shared" si="62"/>
        <v>0</v>
      </c>
      <c r="AR63" s="676">
        <f t="shared" si="82"/>
        <v>0</v>
      </c>
      <c r="AS63" s="685">
        <f t="shared" si="63"/>
        <v>0</v>
      </c>
      <c r="AT63" s="690">
        <f t="shared" si="64"/>
        <v>0</v>
      </c>
      <c r="AU63" s="746">
        <f t="shared" si="83"/>
        <v>0</v>
      </c>
      <c r="AV63" s="687">
        <f t="shared" si="65"/>
        <v>0</v>
      </c>
      <c r="AW63" s="690">
        <f t="shared" si="66"/>
        <v>0</v>
      </c>
      <c r="AX63" s="743">
        <f t="shared" si="84"/>
        <v>0</v>
      </c>
      <c r="AY63" s="688">
        <f t="shared" si="88"/>
        <v>0</v>
      </c>
      <c r="AZ63" s="689">
        <f t="shared" si="89"/>
        <v>0</v>
      </c>
      <c r="BA63" s="689">
        <f t="shared" si="90"/>
        <v>0</v>
      </c>
      <c r="BB63" s="681"/>
      <c r="BC63" s="690">
        <f t="shared" si="67"/>
        <v>0</v>
      </c>
      <c r="BD63" s="690">
        <f t="shared" si="91"/>
        <v>0</v>
      </c>
      <c r="BE63" s="690">
        <f t="shared" si="68"/>
        <v>0</v>
      </c>
      <c r="BF63" s="680">
        <f t="shared" si="73"/>
        <v>0</v>
      </c>
      <c r="BG63" s="680">
        <f t="shared" si="74"/>
        <v>0</v>
      </c>
      <c r="BH63" s="680">
        <f t="shared" si="75"/>
        <v>0</v>
      </c>
      <c r="BI63" s="387"/>
      <c r="BJ63" s="387" t="str">
        <f t="shared" si="76"/>
        <v/>
      </c>
      <c r="BK63" s="680">
        <f t="shared" si="85"/>
        <v>0</v>
      </c>
      <c r="BL63" s="680">
        <f t="shared" si="86"/>
        <v>0</v>
      </c>
      <c r="BM63" s="680">
        <f t="shared" si="87"/>
        <v>0</v>
      </c>
    </row>
    <row r="64" spans="2:66" x14ac:dyDescent="0.35">
      <c r="B64" s="738">
        <v>5</v>
      </c>
      <c r="C64" s="23"/>
      <c r="D64" s="23"/>
      <c r="E64" s="52"/>
      <c r="F64" s="52"/>
      <c r="G64" s="23"/>
      <c r="H64" s="23"/>
      <c r="I64" s="23"/>
      <c r="J64" s="2"/>
      <c r="K64" s="23"/>
      <c r="L64" s="23"/>
      <c r="M64" s="212"/>
      <c r="N64" s="53"/>
      <c r="O64" s="56"/>
      <c r="P64" s="29"/>
      <c r="Q64" s="54"/>
      <c r="R64" s="676">
        <f t="shared" si="79"/>
        <v>0</v>
      </c>
      <c r="S64" s="15"/>
      <c r="T64" s="54"/>
      <c r="U64" s="743">
        <f t="shared" si="80"/>
        <v>0</v>
      </c>
      <c r="V64" s="15"/>
      <c r="W64" s="54"/>
      <c r="X64" s="743">
        <f t="shared" si="81"/>
        <v>0</v>
      </c>
      <c r="Y64" s="679">
        <f t="shared" si="70"/>
        <v>0</v>
      </c>
      <c r="Z64" s="680">
        <f t="shared" si="71"/>
        <v>0</v>
      </c>
      <c r="AA64" s="680">
        <f t="shared" si="72"/>
        <v>0</v>
      </c>
      <c r="AB64" s="359"/>
      <c r="AC64" s="555">
        <f t="shared" si="48"/>
        <v>0</v>
      </c>
      <c r="AD64" s="387">
        <f t="shared" si="49"/>
        <v>0</v>
      </c>
      <c r="AE64" s="387">
        <f t="shared" si="50"/>
        <v>0</v>
      </c>
      <c r="AF64" s="387">
        <f t="shared" si="51"/>
        <v>0</v>
      </c>
      <c r="AG64" s="387">
        <f t="shared" si="52"/>
        <v>0</v>
      </c>
      <c r="AH64" s="387">
        <f t="shared" si="53"/>
        <v>0</v>
      </c>
      <c r="AI64" s="387">
        <f t="shared" si="54"/>
        <v>0</v>
      </c>
      <c r="AJ64" s="136">
        <f t="shared" si="55"/>
        <v>0</v>
      </c>
      <c r="AK64" s="387">
        <f t="shared" si="56"/>
        <v>0</v>
      </c>
      <c r="AL64" s="387">
        <f t="shared" si="57"/>
        <v>0</v>
      </c>
      <c r="AM64" s="744">
        <f t="shared" si="58"/>
        <v>0</v>
      </c>
      <c r="AN64" s="387">
        <f t="shared" si="59"/>
        <v>0</v>
      </c>
      <c r="AO64" s="745">
        <f t="shared" si="60"/>
        <v>0</v>
      </c>
      <c r="AP64" s="684">
        <f t="shared" si="61"/>
        <v>0</v>
      </c>
      <c r="AQ64" s="690">
        <f t="shared" si="62"/>
        <v>0</v>
      </c>
      <c r="AR64" s="676">
        <f t="shared" si="82"/>
        <v>0</v>
      </c>
      <c r="AS64" s="685">
        <f t="shared" si="63"/>
        <v>0</v>
      </c>
      <c r="AT64" s="690">
        <f t="shared" si="64"/>
        <v>0</v>
      </c>
      <c r="AU64" s="746">
        <f t="shared" si="83"/>
        <v>0</v>
      </c>
      <c r="AV64" s="687">
        <f t="shared" si="65"/>
        <v>0</v>
      </c>
      <c r="AW64" s="690">
        <f t="shared" si="66"/>
        <v>0</v>
      </c>
      <c r="AX64" s="743">
        <f t="shared" si="84"/>
        <v>0</v>
      </c>
      <c r="AY64" s="688">
        <f t="shared" si="88"/>
        <v>0</v>
      </c>
      <c r="AZ64" s="689">
        <f t="shared" si="89"/>
        <v>0</v>
      </c>
      <c r="BA64" s="689">
        <f t="shared" si="90"/>
        <v>0</v>
      </c>
      <c r="BB64" s="681"/>
      <c r="BC64" s="690">
        <f t="shared" si="67"/>
        <v>0</v>
      </c>
      <c r="BD64" s="690">
        <f t="shared" si="91"/>
        <v>0</v>
      </c>
      <c r="BE64" s="690">
        <f t="shared" si="68"/>
        <v>0</v>
      </c>
      <c r="BF64" s="680">
        <f t="shared" si="73"/>
        <v>0</v>
      </c>
      <c r="BG64" s="680">
        <f t="shared" si="74"/>
        <v>0</v>
      </c>
      <c r="BH64" s="680">
        <f t="shared" si="75"/>
        <v>0</v>
      </c>
      <c r="BI64" s="387"/>
      <c r="BJ64" s="387" t="str">
        <f t="shared" si="76"/>
        <v/>
      </c>
      <c r="BK64" s="680">
        <f t="shared" si="85"/>
        <v>0</v>
      </c>
      <c r="BL64" s="680">
        <f t="shared" si="86"/>
        <v>0</v>
      </c>
      <c r="BM64" s="680">
        <f t="shared" si="87"/>
        <v>0</v>
      </c>
    </row>
    <row r="65" spans="2:65" x14ac:dyDescent="0.35">
      <c r="B65" s="738">
        <v>6</v>
      </c>
      <c r="C65" s="23"/>
      <c r="D65" s="23"/>
      <c r="E65" s="52"/>
      <c r="F65" s="52"/>
      <c r="G65" s="23"/>
      <c r="H65" s="23"/>
      <c r="I65" s="23"/>
      <c r="J65" s="2"/>
      <c r="K65" s="23"/>
      <c r="L65" s="23"/>
      <c r="M65" s="212"/>
      <c r="N65" s="53"/>
      <c r="O65" s="56"/>
      <c r="P65" s="29"/>
      <c r="Q65" s="54"/>
      <c r="R65" s="676">
        <f t="shared" si="79"/>
        <v>0</v>
      </c>
      <c r="S65" s="15"/>
      <c r="T65" s="54"/>
      <c r="U65" s="743">
        <f t="shared" si="80"/>
        <v>0</v>
      </c>
      <c r="V65" s="15"/>
      <c r="W65" s="54"/>
      <c r="X65" s="743">
        <f t="shared" si="81"/>
        <v>0</v>
      </c>
      <c r="Y65" s="679">
        <f t="shared" si="70"/>
        <v>0</v>
      </c>
      <c r="Z65" s="680">
        <f t="shared" si="71"/>
        <v>0</v>
      </c>
      <c r="AA65" s="680">
        <f t="shared" si="72"/>
        <v>0</v>
      </c>
      <c r="AB65" s="359"/>
      <c r="AC65" s="555">
        <f t="shared" si="48"/>
        <v>0</v>
      </c>
      <c r="AD65" s="387">
        <f t="shared" si="49"/>
        <v>0</v>
      </c>
      <c r="AE65" s="387">
        <f t="shared" si="50"/>
        <v>0</v>
      </c>
      <c r="AF65" s="387">
        <f t="shared" si="51"/>
        <v>0</v>
      </c>
      <c r="AG65" s="387">
        <f t="shared" si="52"/>
        <v>0</v>
      </c>
      <c r="AH65" s="387">
        <f t="shared" si="53"/>
        <v>0</v>
      </c>
      <c r="AI65" s="387">
        <f t="shared" si="54"/>
        <v>0</v>
      </c>
      <c r="AJ65" s="136">
        <f t="shared" si="55"/>
        <v>0</v>
      </c>
      <c r="AK65" s="387">
        <f t="shared" si="56"/>
        <v>0</v>
      </c>
      <c r="AL65" s="387">
        <f t="shared" si="57"/>
        <v>0</v>
      </c>
      <c r="AM65" s="744">
        <f t="shared" si="58"/>
        <v>0</v>
      </c>
      <c r="AN65" s="387">
        <f t="shared" si="59"/>
        <v>0</v>
      </c>
      <c r="AO65" s="745">
        <f t="shared" si="60"/>
        <v>0</v>
      </c>
      <c r="AP65" s="684">
        <f t="shared" si="61"/>
        <v>0</v>
      </c>
      <c r="AQ65" s="690">
        <f t="shared" si="62"/>
        <v>0</v>
      </c>
      <c r="AR65" s="676">
        <f t="shared" si="82"/>
        <v>0</v>
      </c>
      <c r="AS65" s="685">
        <f t="shared" si="63"/>
        <v>0</v>
      </c>
      <c r="AT65" s="690">
        <f t="shared" si="64"/>
        <v>0</v>
      </c>
      <c r="AU65" s="746">
        <f t="shared" si="83"/>
        <v>0</v>
      </c>
      <c r="AV65" s="687">
        <f t="shared" si="65"/>
        <v>0</v>
      </c>
      <c r="AW65" s="690">
        <f t="shared" si="66"/>
        <v>0</v>
      </c>
      <c r="AX65" s="743">
        <f t="shared" si="84"/>
        <v>0</v>
      </c>
      <c r="AY65" s="688">
        <f t="shared" si="88"/>
        <v>0</v>
      </c>
      <c r="AZ65" s="689">
        <f t="shared" si="89"/>
        <v>0</v>
      </c>
      <c r="BA65" s="689">
        <f t="shared" si="90"/>
        <v>0</v>
      </c>
      <c r="BB65" s="681"/>
      <c r="BC65" s="690">
        <f t="shared" si="67"/>
        <v>0</v>
      </c>
      <c r="BD65" s="690">
        <f t="shared" si="91"/>
        <v>0</v>
      </c>
      <c r="BE65" s="690">
        <f t="shared" si="68"/>
        <v>0</v>
      </c>
      <c r="BF65" s="680">
        <f t="shared" si="73"/>
        <v>0</v>
      </c>
      <c r="BG65" s="680">
        <f t="shared" si="74"/>
        <v>0</v>
      </c>
      <c r="BH65" s="680">
        <f t="shared" si="75"/>
        <v>0</v>
      </c>
      <c r="BI65" s="387"/>
      <c r="BJ65" s="387" t="str">
        <f t="shared" si="76"/>
        <v/>
      </c>
      <c r="BK65" s="680">
        <f t="shared" si="85"/>
        <v>0</v>
      </c>
      <c r="BL65" s="680">
        <f t="shared" si="86"/>
        <v>0</v>
      </c>
      <c r="BM65" s="680">
        <f t="shared" si="87"/>
        <v>0</v>
      </c>
    </row>
    <row r="66" spans="2:65" x14ac:dyDescent="0.35">
      <c r="B66" s="738">
        <v>7</v>
      </c>
      <c r="C66" s="23"/>
      <c r="D66" s="23"/>
      <c r="E66" s="52"/>
      <c r="F66" s="52"/>
      <c r="G66" s="23"/>
      <c r="H66" s="23"/>
      <c r="I66" s="23"/>
      <c r="J66" s="2"/>
      <c r="K66" s="23"/>
      <c r="L66" s="23"/>
      <c r="M66" s="212"/>
      <c r="N66" s="53"/>
      <c r="O66" s="56"/>
      <c r="P66" s="29"/>
      <c r="Q66" s="54"/>
      <c r="R66" s="676">
        <f t="shared" si="79"/>
        <v>0</v>
      </c>
      <c r="S66" s="15"/>
      <c r="T66" s="54"/>
      <c r="U66" s="743">
        <f t="shared" si="80"/>
        <v>0</v>
      </c>
      <c r="V66" s="15"/>
      <c r="W66" s="54"/>
      <c r="X66" s="743">
        <f t="shared" si="81"/>
        <v>0</v>
      </c>
      <c r="Y66" s="679">
        <f t="shared" si="70"/>
        <v>0</v>
      </c>
      <c r="Z66" s="680">
        <f t="shared" si="71"/>
        <v>0</v>
      </c>
      <c r="AA66" s="680">
        <f t="shared" si="72"/>
        <v>0</v>
      </c>
      <c r="AB66" s="359"/>
      <c r="AC66" s="555">
        <f t="shared" si="48"/>
        <v>0</v>
      </c>
      <c r="AD66" s="387">
        <f t="shared" si="49"/>
        <v>0</v>
      </c>
      <c r="AE66" s="387">
        <f t="shared" si="50"/>
        <v>0</v>
      </c>
      <c r="AF66" s="387">
        <f t="shared" si="51"/>
        <v>0</v>
      </c>
      <c r="AG66" s="387">
        <f t="shared" si="52"/>
        <v>0</v>
      </c>
      <c r="AH66" s="387">
        <f t="shared" si="53"/>
        <v>0</v>
      </c>
      <c r="AI66" s="387">
        <f t="shared" si="54"/>
        <v>0</v>
      </c>
      <c r="AJ66" s="136">
        <f t="shared" si="55"/>
        <v>0</v>
      </c>
      <c r="AK66" s="387">
        <f t="shared" si="56"/>
        <v>0</v>
      </c>
      <c r="AL66" s="387">
        <f t="shared" si="57"/>
        <v>0</v>
      </c>
      <c r="AM66" s="744">
        <f t="shared" si="58"/>
        <v>0</v>
      </c>
      <c r="AN66" s="387">
        <f t="shared" si="59"/>
        <v>0</v>
      </c>
      <c r="AO66" s="745">
        <f t="shared" si="60"/>
        <v>0</v>
      </c>
      <c r="AP66" s="684">
        <f t="shared" si="61"/>
        <v>0</v>
      </c>
      <c r="AQ66" s="690">
        <f t="shared" si="62"/>
        <v>0</v>
      </c>
      <c r="AR66" s="676">
        <f t="shared" si="82"/>
        <v>0</v>
      </c>
      <c r="AS66" s="685">
        <f t="shared" si="63"/>
        <v>0</v>
      </c>
      <c r="AT66" s="690">
        <f t="shared" si="64"/>
        <v>0</v>
      </c>
      <c r="AU66" s="746">
        <f t="shared" si="83"/>
        <v>0</v>
      </c>
      <c r="AV66" s="687">
        <f t="shared" si="65"/>
        <v>0</v>
      </c>
      <c r="AW66" s="690">
        <f t="shared" si="66"/>
        <v>0</v>
      </c>
      <c r="AX66" s="743">
        <f t="shared" si="84"/>
        <v>0</v>
      </c>
      <c r="AY66" s="688">
        <f t="shared" si="88"/>
        <v>0</v>
      </c>
      <c r="AZ66" s="689">
        <f t="shared" si="89"/>
        <v>0</v>
      </c>
      <c r="BA66" s="689">
        <f t="shared" si="90"/>
        <v>0</v>
      </c>
      <c r="BB66" s="681"/>
      <c r="BC66" s="690">
        <f t="shared" si="67"/>
        <v>0</v>
      </c>
      <c r="BD66" s="690">
        <f t="shared" si="91"/>
        <v>0</v>
      </c>
      <c r="BE66" s="690">
        <f t="shared" si="68"/>
        <v>0</v>
      </c>
      <c r="BF66" s="680">
        <f t="shared" si="73"/>
        <v>0</v>
      </c>
      <c r="BG66" s="680">
        <f t="shared" si="74"/>
        <v>0</v>
      </c>
      <c r="BH66" s="680">
        <f t="shared" si="75"/>
        <v>0</v>
      </c>
      <c r="BI66" s="387"/>
      <c r="BJ66" s="387" t="str">
        <f t="shared" si="76"/>
        <v/>
      </c>
      <c r="BK66" s="680">
        <f t="shared" si="85"/>
        <v>0</v>
      </c>
      <c r="BL66" s="680">
        <f t="shared" si="86"/>
        <v>0</v>
      </c>
      <c r="BM66" s="680">
        <f t="shared" si="87"/>
        <v>0</v>
      </c>
    </row>
    <row r="67" spans="2:65" x14ac:dyDescent="0.35">
      <c r="B67" s="738">
        <v>8</v>
      </c>
      <c r="C67" s="23"/>
      <c r="D67" s="23"/>
      <c r="E67" s="52"/>
      <c r="F67" s="52"/>
      <c r="G67" s="23"/>
      <c r="H67" s="23"/>
      <c r="I67" s="23"/>
      <c r="J67" s="2"/>
      <c r="K67" s="23"/>
      <c r="L67" s="23"/>
      <c r="M67" s="212"/>
      <c r="N67" s="53"/>
      <c r="O67" s="56"/>
      <c r="P67" s="29"/>
      <c r="Q67" s="54"/>
      <c r="R67" s="676">
        <f t="shared" si="79"/>
        <v>0</v>
      </c>
      <c r="S67" s="15"/>
      <c r="T67" s="54"/>
      <c r="U67" s="743">
        <f t="shared" si="80"/>
        <v>0</v>
      </c>
      <c r="V67" s="15"/>
      <c r="W67" s="54"/>
      <c r="X67" s="743">
        <f t="shared" si="81"/>
        <v>0</v>
      </c>
      <c r="Y67" s="679">
        <f t="shared" si="70"/>
        <v>0</v>
      </c>
      <c r="Z67" s="680">
        <f t="shared" si="71"/>
        <v>0</v>
      </c>
      <c r="AA67" s="680">
        <f t="shared" si="72"/>
        <v>0</v>
      </c>
      <c r="AB67" s="359"/>
      <c r="AC67" s="555">
        <f t="shared" si="48"/>
        <v>0</v>
      </c>
      <c r="AD67" s="387">
        <f t="shared" si="49"/>
        <v>0</v>
      </c>
      <c r="AE67" s="387">
        <f t="shared" si="50"/>
        <v>0</v>
      </c>
      <c r="AF67" s="387">
        <f t="shared" si="51"/>
        <v>0</v>
      </c>
      <c r="AG67" s="387">
        <f t="shared" si="52"/>
        <v>0</v>
      </c>
      <c r="AH67" s="387">
        <f t="shared" si="53"/>
        <v>0</v>
      </c>
      <c r="AI67" s="387">
        <f t="shared" si="54"/>
        <v>0</v>
      </c>
      <c r="AJ67" s="136">
        <f t="shared" si="55"/>
        <v>0</v>
      </c>
      <c r="AK67" s="387">
        <f t="shared" si="56"/>
        <v>0</v>
      </c>
      <c r="AL67" s="387">
        <f t="shared" si="57"/>
        <v>0</v>
      </c>
      <c r="AM67" s="744">
        <f t="shared" si="58"/>
        <v>0</v>
      </c>
      <c r="AN67" s="387">
        <f t="shared" si="59"/>
        <v>0</v>
      </c>
      <c r="AO67" s="745">
        <f t="shared" si="60"/>
        <v>0</v>
      </c>
      <c r="AP67" s="684">
        <f t="shared" si="61"/>
        <v>0</v>
      </c>
      <c r="AQ67" s="690">
        <f t="shared" si="62"/>
        <v>0</v>
      </c>
      <c r="AR67" s="676">
        <f t="shared" si="82"/>
        <v>0</v>
      </c>
      <c r="AS67" s="685">
        <f t="shared" si="63"/>
        <v>0</v>
      </c>
      <c r="AT67" s="690">
        <f t="shared" si="64"/>
        <v>0</v>
      </c>
      <c r="AU67" s="746">
        <f t="shared" si="83"/>
        <v>0</v>
      </c>
      <c r="AV67" s="687">
        <f t="shared" si="65"/>
        <v>0</v>
      </c>
      <c r="AW67" s="690">
        <f t="shared" si="66"/>
        <v>0</v>
      </c>
      <c r="AX67" s="743">
        <f t="shared" si="84"/>
        <v>0</v>
      </c>
      <c r="AY67" s="688">
        <f t="shared" si="88"/>
        <v>0</v>
      </c>
      <c r="AZ67" s="689">
        <f t="shared" si="89"/>
        <v>0</v>
      </c>
      <c r="BA67" s="689">
        <f t="shared" si="90"/>
        <v>0</v>
      </c>
      <c r="BB67" s="681"/>
      <c r="BC67" s="690">
        <f t="shared" si="67"/>
        <v>0</v>
      </c>
      <c r="BD67" s="690">
        <f t="shared" si="91"/>
        <v>0</v>
      </c>
      <c r="BE67" s="690">
        <f t="shared" si="68"/>
        <v>0</v>
      </c>
      <c r="BF67" s="680">
        <f t="shared" si="73"/>
        <v>0</v>
      </c>
      <c r="BG67" s="680">
        <f t="shared" si="74"/>
        <v>0</v>
      </c>
      <c r="BH67" s="680">
        <f t="shared" si="75"/>
        <v>0</v>
      </c>
      <c r="BI67" s="387"/>
      <c r="BJ67" s="387" t="str">
        <f t="shared" si="76"/>
        <v/>
      </c>
      <c r="BK67" s="680">
        <f t="shared" si="85"/>
        <v>0</v>
      </c>
      <c r="BL67" s="680">
        <f t="shared" si="86"/>
        <v>0</v>
      </c>
      <c r="BM67" s="680">
        <f t="shared" si="87"/>
        <v>0</v>
      </c>
    </row>
    <row r="68" spans="2:65" x14ac:dyDescent="0.35">
      <c r="B68" s="738">
        <v>9</v>
      </c>
      <c r="C68" s="23"/>
      <c r="D68" s="23"/>
      <c r="E68" s="52"/>
      <c r="F68" s="52"/>
      <c r="G68" s="23"/>
      <c r="H68" s="23"/>
      <c r="I68" s="23"/>
      <c r="J68" s="2"/>
      <c r="K68" s="23"/>
      <c r="L68" s="23"/>
      <c r="M68" s="212"/>
      <c r="N68" s="53"/>
      <c r="O68" s="56"/>
      <c r="P68" s="29"/>
      <c r="Q68" s="54"/>
      <c r="R68" s="676">
        <f t="shared" si="79"/>
        <v>0</v>
      </c>
      <c r="S68" s="15"/>
      <c r="T68" s="54"/>
      <c r="U68" s="743">
        <f t="shared" si="80"/>
        <v>0</v>
      </c>
      <c r="V68" s="15"/>
      <c r="W68" s="54"/>
      <c r="X68" s="743">
        <f t="shared" si="81"/>
        <v>0</v>
      </c>
      <c r="Y68" s="679">
        <f t="shared" si="70"/>
        <v>0</v>
      </c>
      <c r="Z68" s="680">
        <f t="shared" si="71"/>
        <v>0</v>
      </c>
      <c r="AA68" s="680">
        <f t="shared" si="72"/>
        <v>0</v>
      </c>
      <c r="AB68" s="359"/>
      <c r="AC68" s="555">
        <f t="shared" si="48"/>
        <v>0</v>
      </c>
      <c r="AD68" s="387">
        <f t="shared" si="49"/>
        <v>0</v>
      </c>
      <c r="AE68" s="387">
        <f t="shared" si="50"/>
        <v>0</v>
      </c>
      <c r="AF68" s="387">
        <f t="shared" si="51"/>
        <v>0</v>
      </c>
      <c r="AG68" s="387">
        <f t="shared" si="52"/>
        <v>0</v>
      </c>
      <c r="AH68" s="387">
        <f t="shared" si="53"/>
        <v>0</v>
      </c>
      <c r="AI68" s="387">
        <f t="shared" si="54"/>
        <v>0</v>
      </c>
      <c r="AJ68" s="136">
        <f t="shared" si="55"/>
        <v>0</v>
      </c>
      <c r="AK68" s="387">
        <f t="shared" si="56"/>
        <v>0</v>
      </c>
      <c r="AL68" s="387">
        <f t="shared" si="57"/>
        <v>0</v>
      </c>
      <c r="AM68" s="744">
        <f t="shared" si="58"/>
        <v>0</v>
      </c>
      <c r="AN68" s="387">
        <f t="shared" si="59"/>
        <v>0</v>
      </c>
      <c r="AO68" s="745">
        <f t="shared" si="60"/>
        <v>0</v>
      </c>
      <c r="AP68" s="684">
        <f t="shared" si="61"/>
        <v>0</v>
      </c>
      <c r="AQ68" s="690">
        <f t="shared" si="62"/>
        <v>0</v>
      </c>
      <c r="AR68" s="676">
        <f t="shared" si="82"/>
        <v>0</v>
      </c>
      <c r="AS68" s="685">
        <f t="shared" si="63"/>
        <v>0</v>
      </c>
      <c r="AT68" s="690">
        <f t="shared" si="64"/>
        <v>0</v>
      </c>
      <c r="AU68" s="746">
        <f t="shared" si="83"/>
        <v>0</v>
      </c>
      <c r="AV68" s="687">
        <f t="shared" si="65"/>
        <v>0</v>
      </c>
      <c r="AW68" s="690">
        <f t="shared" si="66"/>
        <v>0</v>
      </c>
      <c r="AX68" s="743">
        <f t="shared" si="84"/>
        <v>0</v>
      </c>
      <c r="AY68" s="688">
        <f t="shared" si="88"/>
        <v>0</v>
      </c>
      <c r="AZ68" s="689">
        <f t="shared" si="89"/>
        <v>0</v>
      </c>
      <c r="BA68" s="689">
        <f t="shared" si="90"/>
        <v>0</v>
      </c>
      <c r="BB68" s="681"/>
      <c r="BC68" s="690">
        <f t="shared" si="67"/>
        <v>0</v>
      </c>
      <c r="BD68" s="690">
        <f t="shared" si="91"/>
        <v>0</v>
      </c>
      <c r="BE68" s="690">
        <f t="shared" si="68"/>
        <v>0</v>
      </c>
      <c r="BF68" s="680">
        <f t="shared" si="73"/>
        <v>0</v>
      </c>
      <c r="BG68" s="680">
        <f t="shared" si="74"/>
        <v>0</v>
      </c>
      <c r="BH68" s="680">
        <f t="shared" si="75"/>
        <v>0</v>
      </c>
      <c r="BI68" s="387"/>
      <c r="BJ68" s="387" t="str">
        <f t="shared" si="76"/>
        <v/>
      </c>
      <c r="BK68" s="680">
        <f t="shared" si="85"/>
        <v>0</v>
      </c>
      <c r="BL68" s="680">
        <f t="shared" si="86"/>
        <v>0</v>
      </c>
      <c r="BM68" s="680">
        <f t="shared" si="87"/>
        <v>0</v>
      </c>
    </row>
    <row r="69" spans="2:65" x14ac:dyDescent="0.35">
      <c r="B69" s="738">
        <v>10</v>
      </c>
      <c r="C69" s="23"/>
      <c r="D69" s="23"/>
      <c r="E69" s="52"/>
      <c r="F69" s="52"/>
      <c r="G69" s="23"/>
      <c r="H69" s="23"/>
      <c r="I69" s="23"/>
      <c r="J69" s="2"/>
      <c r="K69" s="23"/>
      <c r="L69" s="23"/>
      <c r="M69" s="212"/>
      <c r="N69" s="53"/>
      <c r="O69" s="56"/>
      <c r="P69" s="29"/>
      <c r="Q69" s="54"/>
      <c r="R69" s="676">
        <f t="shared" si="79"/>
        <v>0</v>
      </c>
      <c r="S69" s="15"/>
      <c r="T69" s="54"/>
      <c r="U69" s="743">
        <f t="shared" si="80"/>
        <v>0</v>
      </c>
      <c r="V69" s="15"/>
      <c r="W69" s="54"/>
      <c r="X69" s="743">
        <f t="shared" si="81"/>
        <v>0</v>
      </c>
      <c r="Y69" s="679">
        <f t="shared" si="70"/>
        <v>0</v>
      </c>
      <c r="Z69" s="680">
        <f t="shared" si="71"/>
        <v>0</v>
      </c>
      <c r="AA69" s="680">
        <f t="shared" si="72"/>
        <v>0</v>
      </c>
      <c r="AB69" s="359"/>
      <c r="AC69" s="555">
        <f t="shared" si="48"/>
        <v>0</v>
      </c>
      <c r="AD69" s="387">
        <f t="shared" si="49"/>
        <v>0</v>
      </c>
      <c r="AE69" s="387">
        <f t="shared" si="50"/>
        <v>0</v>
      </c>
      <c r="AF69" s="387">
        <f t="shared" si="51"/>
        <v>0</v>
      </c>
      <c r="AG69" s="387">
        <f t="shared" si="52"/>
        <v>0</v>
      </c>
      <c r="AH69" s="387">
        <f t="shared" si="53"/>
        <v>0</v>
      </c>
      <c r="AI69" s="387">
        <f t="shared" si="54"/>
        <v>0</v>
      </c>
      <c r="AJ69" s="136">
        <f t="shared" si="55"/>
        <v>0</v>
      </c>
      <c r="AK69" s="387">
        <f t="shared" si="56"/>
        <v>0</v>
      </c>
      <c r="AL69" s="387">
        <f t="shared" si="57"/>
        <v>0</v>
      </c>
      <c r="AM69" s="744">
        <f t="shared" si="58"/>
        <v>0</v>
      </c>
      <c r="AN69" s="387">
        <f t="shared" si="59"/>
        <v>0</v>
      </c>
      <c r="AO69" s="745">
        <f t="shared" si="60"/>
        <v>0</v>
      </c>
      <c r="AP69" s="684">
        <f t="shared" si="61"/>
        <v>0</v>
      </c>
      <c r="AQ69" s="690">
        <f t="shared" si="62"/>
        <v>0</v>
      </c>
      <c r="AR69" s="676">
        <f t="shared" si="82"/>
        <v>0</v>
      </c>
      <c r="AS69" s="685">
        <f t="shared" si="63"/>
        <v>0</v>
      </c>
      <c r="AT69" s="690">
        <f t="shared" si="64"/>
        <v>0</v>
      </c>
      <c r="AU69" s="746">
        <f t="shared" si="83"/>
        <v>0</v>
      </c>
      <c r="AV69" s="687">
        <f t="shared" si="65"/>
        <v>0</v>
      </c>
      <c r="AW69" s="690">
        <f t="shared" si="66"/>
        <v>0</v>
      </c>
      <c r="AX69" s="743">
        <f t="shared" si="84"/>
        <v>0</v>
      </c>
      <c r="AY69" s="688">
        <f t="shared" si="88"/>
        <v>0</v>
      </c>
      <c r="AZ69" s="689">
        <f t="shared" si="89"/>
        <v>0</v>
      </c>
      <c r="BA69" s="689">
        <f t="shared" si="90"/>
        <v>0</v>
      </c>
      <c r="BB69" s="681"/>
      <c r="BC69" s="690">
        <f t="shared" si="67"/>
        <v>0</v>
      </c>
      <c r="BD69" s="690">
        <f t="shared" si="91"/>
        <v>0</v>
      </c>
      <c r="BE69" s="690">
        <f t="shared" si="68"/>
        <v>0</v>
      </c>
      <c r="BF69" s="680">
        <f t="shared" si="73"/>
        <v>0</v>
      </c>
      <c r="BG69" s="680">
        <f t="shared" si="74"/>
        <v>0</v>
      </c>
      <c r="BH69" s="680">
        <f t="shared" si="75"/>
        <v>0</v>
      </c>
      <c r="BI69" s="387"/>
      <c r="BJ69" s="387" t="str">
        <f t="shared" si="76"/>
        <v/>
      </c>
      <c r="BK69" s="680">
        <f t="shared" si="85"/>
        <v>0</v>
      </c>
      <c r="BL69" s="680">
        <f t="shared" si="86"/>
        <v>0</v>
      </c>
      <c r="BM69" s="680">
        <f t="shared" si="87"/>
        <v>0</v>
      </c>
    </row>
    <row r="70" spans="2:65" x14ac:dyDescent="0.35">
      <c r="B70" s="738">
        <v>11</v>
      </c>
      <c r="C70" s="23"/>
      <c r="D70" s="23"/>
      <c r="E70" s="52"/>
      <c r="F70" s="52"/>
      <c r="G70" s="23"/>
      <c r="H70" s="23"/>
      <c r="I70" s="23"/>
      <c r="J70" s="2"/>
      <c r="K70" s="23"/>
      <c r="L70" s="23"/>
      <c r="M70" s="212"/>
      <c r="N70" s="53"/>
      <c r="O70" s="56"/>
      <c r="P70" s="29"/>
      <c r="Q70" s="54"/>
      <c r="R70" s="676">
        <f t="shared" si="79"/>
        <v>0</v>
      </c>
      <c r="S70" s="15"/>
      <c r="T70" s="54"/>
      <c r="U70" s="743">
        <f t="shared" si="80"/>
        <v>0</v>
      </c>
      <c r="V70" s="15"/>
      <c r="W70" s="54"/>
      <c r="X70" s="743">
        <f t="shared" si="81"/>
        <v>0</v>
      </c>
      <c r="Y70" s="679">
        <f t="shared" si="70"/>
        <v>0</v>
      </c>
      <c r="Z70" s="680">
        <f t="shared" si="71"/>
        <v>0</v>
      </c>
      <c r="AA70" s="680">
        <f t="shared" si="72"/>
        <v>0</v>
      </c>
      <c r="AB70" s="359"/>
      <c r="AC70" s="555">
        <f t="shared" si="48"/>
        <v>0</v>
      </c>
      <c r="AD70" s="387">
        <f t="shared" si="49"/>
        <v>0</v>
      </c>
      <c r="AE70" s="387">
        <f t="shared" si="50"/>
        <v>0</v>
      </c>
      <c r="AF70" s="387">
        <f t="shared" si="51"/>
        <v>0</v>
      </c>
      <c r="AG70" s="387">
        <f t="shared" si="52"/>
        <v>0</v>
      </c>
      <c r="AH70" s="387">
        <f t="shared" si="53"/>
        <v>0</v>
      </c>
      <c r="AI70" s="387">
        <f t="shared" si="54"/>
        <v>0</v>
      </c>
      <c r="AJ70" s="136">
        <f t="shared" si="55"/>
        <v>0</v>
      </c>
      <c r="AK70" s="387">
        <f t="shared" si="56"/>
        <v>0</v>
      </c>
      <c r="AL70" s="387">
        <f t="shared" si="57"/>
        <v>0</v>
      </c>
      <c r="AM70" s="744">
        <f t="shared" si="58"/>
        <v>0</v>
      </c>
      <c r="AN70" s="387">
        <f t="shared" si="59"/>
        <v>0</v>
      </c>
      <c r="AO70" s="745">
        <f t="shared" si="60"/>
        <v>0</v>
      </c>
      <c r="AP70" s="684">
        <f t="shared" si="61"/>
        <v>0</v>
      </c>
      <c r="AQ70" s="690">
        <f t="shared" si="62"/>
        <v>0</v>
      </c>
      <c r="AR70" s="676">
        <f t="shared" si="82"/>
        <v>0</v>
      </c>
      <c r="AS70" s="685">
        <f t="shared" si="63"/>
        <v>0</v>
      </c>
      <c r="AT70" s="690">
        <f t="shared" si="64"/>
        <v>0</v>
      </c>
      <c r="AU70" s="746">
        <f t="shared" si="83"/>
        <v>0</v>
      </c>
      <c r="AV70" s="687">
        <f t="shared" si="65"/>
        <v>0</v>
      </c>
      <c r="AW70" s="690">
        <f t="shared" si="66"/>
        <v>0</v>
      </c>
      <c r="AX70" s="743">
        <f t="shared" si="84"/>
        <v>0</v>
      </c>
      <c r="AY70" s="688">
        <f t="shared" si="88"/>
        <v>0</v>
      </c>
      <c r="AZ70" s="689">
        <f t="shared" si="89"/>
        <v>0</v>
      </c>
      <c r="BA70" s="689">
        <f t="shared" si="90"/>
        <v>0</v>
      </c>
      <c r="BB70" s="681"/>
      <c r="BC70" s="690">
        <f t="shared" si="67"/>
        <v>0</v>
      </c>
      <c r="BD70" s="690">
        <f t="shared" si="91"/>
        <v>0</v>
      </c>
      <c r="BE70" s="690">
        <f t="shared" si="68"/>
        <v>0</v>
      </c>
      <c r="BF70" s="680">
        <f t="shared" si="73"/>
        <v>0</v>
      </c>
      <c r="BG70" s="680">
        <f t="shared" si="74"/>
        <v>0</v>
      </c>
      <c r="BH70" s="680">
        <f t="shared" si="75"/>
        <v>0</v>
      </c>
      <c r="BI70" s="387"/>
      <c r="BJ70" s="387" t="str">
        <f t="shared" si="76"/>
        <v/>
      </c>
      <c r="BK70" s="680">
        <f t="shared" si="85"/>
        <v>0</v>
      </c>
      <c r="BL70" s="680">
        <f t="shared" si="86"/>
        <v>0</v>
      </c>
      <c r="BM70" s="680">
        <f t="shared" si="87"/>
        <v>0</v>
      </c>
    </row>
    <row r="71" spans="2:65" x14ac:dyDescent="0.35">
      <c r="B71" s="738">
        <v>12</v>
      </c>
      <c r="C71" s="23"/>
      <c r="D71" s="23"/>
      <c r="E71" s="52"/>
      <c r="F71" s="52"/>
      <c r="G71" s="23"/>
      <c r="H71" s="23"/>
      <c r="I71" s="23"/>
      <c r="J71" s="2"/>
      <c r="K71" s="23"/>
      <c r="L71" s="23"/>
      <c r="M71" s="212"/>
      <c r="N71" s="53"/>
      <c r="O71" s="56"/>
      <c r="P71" s="29"/>
      <c r="Q71" s="54"/>
      <c r="R71" s="676">
        <f t="shared" si="79"/>
        <v>0</v>
      </c>
      <c r="S71" s="15"/>
      <c r="T71" s="54"/>
      <c r="U71" s="743">
        <f t="shared" si="80"/>
        <v>0</v>
      </c>
      <c r="V71" s="15"/>
      <c r="W71" s="54"/>
      <c r="X71" s="743">
        <f t="shared" si="81"/>
        <v>0</v>
      </c>
      <c r="Y71" s="679">
        <f t="shared" si="70"/>
        <v>0</v>
      </c>
      <c r="Z71" s="680">
        <f t="shared" si="71"/>
        <v>0</v>
      </c>
      <c r="AA71" s="680">
        <f t="shared" si="72"/>
        <v>0</v>
      </c>
      <c r="AB71" s="359"/>
      <c r="AC71" s="555">
        <f t="shared" si="48"/>
        <v>0</v>
      </c>
      <c r="AD71" s="387">
        <f t="shared" si="49"/>
        <v>0</v>
      </c>
      <c r="AE71" s="387">
        <f t="shared" si="50"/>
        <v>0</v>
      </c>
      <c r="AF71" s="387">
        <f t="shared" si="51"/>
        <v>0</v>
      </c>
      <c r="AG71" s="387">
        <f t="shared" si="52"/>
        <v>0</v>
      </c>
      <c r="AH71" s="387">
        <f t="shared" si="53"/>
        <v>0</v>
      </c>
      <c r="AI71" s="387">
        <f t="shared" si="54"/>
        <v>0</v>
      </c>
      <c r="AJ71" s="136">
        <f t="shared" si="55"/>
        <v>0</v>
      </c>
      <c r="AK71" s="387">
        <f t="shared" si="56"/>
        <v>0</v>
      </c>
      <c r="AL71" s="387">
        <f t="shared" si="57"/>
        <v>0</v>
      </c>
      <c r="AM71" s="744">
        <f t="shared" si="58"/>
        <v>0</v>
      </c>
      <c r="AN71" s="387">
        <f t="shared" si="59"/>
        <v>0</v>
      </c>
      <c r="AO71" s="745">
        <f t="shared" si="60"/>
        <v>0</v>
      </c>
      <c r="AP71" s="684">
        <f t="shared" si="61"/>
        <v>0</v>
      </c>
      <c r="AQ71" s="690">
        <f t="shared" si="62"/>
        <v>0</v>
      </c>
      <c r="AR71" s="676">
        <f t="shared" si="82"/>
        <v>0</v>
      </c>
      <c r="AS71" s="685">
        <f t="shared" si="63"/>
        <v>0</v>
      </c>
      <c r="AT71" s="690">
        <f t="shared" si="64"/>
        <v>0</v>
      </c>
      <c r="AU71" s="746">
        <f t="shared" si="83"/>
        <v>0</v>
      </c>
      <c r="AV71" s="687">
        <f t="shared" si="65"/>
        <v>0</v>
      </c>
      <c r="AW71" s="690">
        <f t="shared" si="66"/>
        <v>0</v>
      </c>
      <c r="AX71" s="743">
        <f t="shared" si="84"/>
        <v>0</v>
      </c>
      <c r="AY71" s="688">
        <f t="shared" si="88"/>
        <v>0</v>
      </c>
      <c r="AZ71" s="689">
        <f t="shared" si="89"/>
        <v>0</v>
      </c>
      <c r="BA71" s="689">
        <f t="shared" si="90"/>
        <v>0</v>
      </c>
      <c r="BB71" s="681"/>
      <c r="BC71" s="690">
        <f t="shared" si="67"/>
        <v>0</v>
      </c>
      <c r="BD71" s="690">
        <f t="shared" si="91"/>
        <v>0</v>
      </c>
      <c r="BE71" s="690">
        <f t="shared" si="68"/>
        <v>0</v>
      </c>
      <c r="BF71" s="680">
        <f t="shared" si="73"/>
        <v>0</v>
      </c>
      <c r="BG71" s="680">
        <f t="shared" si="74"/>
        <v>0</v>
      </c>
      <c r="BH71" s="680">
        <f t="shared" si="75"/>
        <v>0</v>
      </c>
      <c r="BI71" s="387"/>
      <c r="BJ71" s="387" t="str">
        <f t="shared" si="76"/>
        <v/>
      </c>
      <c r="BK71" s="680">
        <f t="shared" si="85"/>
        <v>0</v>
      </c>
      <c r="BL71" s="680">
        <f t="shared" si="86"/>
        <v>0</v>
      </c>
      <c r="BM71" s="680">
        <f t="shared" si="87"/>
        <v>0</v>
      </c>
    </row>
    <row r="72" spans="2:65" x14ac:dyDescent="0.35">
      <c r="B72" s="738">
        <v>13</v>
      </c>
      <c r="C72" s="23"/>
      <c r="D72" s="23"/>
      <c r="E72" s="52"/>
      <c r="F72" s="52"/>
      <c r="G72" s="23"/>
      <c r="H72" s="23"/>
      <c r="I72" s="23"/>
      <c r="J72" s="2"/>
      <c r="K72" s="23"/>
      <c r="L72" s="23"/>
      <c r="M72" s="212"/>
      <c r="N72" s="53"/>
      <c r="O72" s="56"/>
      <c r="P72" s="29"/>
      <c r="Q72" s="54"/>
      <c r="R72" s="676">
        <f t="shared" si="79"/>
        <v>0</v>
      </c>
      <c r="S72" s="15"/>
      <c r="T72" s="54"/>
      <c r="U72" s="743">
        <f t="shared" si="80"/>
        <v>0</v>
      </c>
      <c r="V72" s="15"/>
      <c r="W72" s="54"/>
      <c r="X72" s="743">
        <f t="shared" si="81"/>
        <v>0</v>
      </c>
      <c r="Y72" s="679">
        <f t="shared" si="70"/>
        <v>0</v>
      </c>
      <c r="Z72" s="680">
        <f t="shared" si="71"/>
        <v>0</v>
      </c>
      <c r="AA72" s="680">
        <f t="shared" si="72"/>
        <v>0</v>
      </c>
      <c r="AB72" s="359"/>
      <c r="AC72" s="555">
        <f t="shared" si="48"/>
        <v>0</v>
      </c>
      <c r="AD72" s="387">
        <f t="shared" si="49"/>
        <v>0</v>
      </c>
      <c r="AE72" s="387">
        <f t="shared" si="50"/>
        <v>0</v>
      </c>
      <c r="AF72" s="387">
        <f t="shared" si="51"/>
        <v>0</v>
      </c>
      <c r="AG72" s="387">
        <f t="shared" si="52"/>
        <v>0</v>
      </c>
      <c r="AH72" s="387">
        <f t="shared" si="53"/>
        <v>0</v>
      </c>
      <c r="AI72" s="387">
        <f t="shared" si="54"/>
        <v>0</v>
      </c>
      <c r="AJ72" s="136">
        <f t="shared" si="55"/>
        <v>0</v>
      </c>
      <c r="AK72" s="387">
        <f t="shared" si="56"/>
        <v>0</v>
      </c>
      <c r="AL72" s="387">
        <f t="shared" si="57"/>
        <v>0</v>
      </c>
      <c r="AM72" s="744">
        <f t="shared" si="58"/>
        <v>0</v>
      </c>
      <c r="AN72" s="387">
        <f t="shared" si="59"/>
        <v>0</v>
      </c>
      <c r="AO72" s="745">
        <f t="shared" si="60"/>
        <v>0</v>
      </c>
      <c r="AP72" s="684">
        <f t="shared" si="61"/>
        <v>0</v>
      </c>
      <c r="AQ72" s="690">
        <f t="shared" si="62"/>
        <v>0</v>
      </c>
      <c r="AR72" s="676">
        <f t="shared" si="82"/>
        <v>0</v>
      </c>
      <c r="AS72" s="685">
        <f t="shared" si="63"/>
        <v>0</v>
      </c>
      <c r="AT72" s="690">
        <f t="shared" si="64"/>
        <v>0</v>
      </c>
      <c r="AU72" s="746">
        <f t="shared" si="83"/>
        <v>0</v>
      </c>
      <c r="AV72" s="687">
        <f t="shared" si="65"/>
        <v>0</v>
      </c>
      <c r="AW72" s="690">
        <f t="shared" si="66"/>
        <v>0</v>
      </c>
      <c r="AX72" s="743">
        <f t="shared" si="84"/>
        <v>0</v>
      </c>
      <c r="AY72" s="688">
        <f t="shared" si="88"/>
        <v>0</v>
      </c>
      <c r="AZ72" s="689">
        <f t="shared" si="89"/>
        <v>0</v>
      </c>
      <c r="BA72" s="689">
        <f t="shared" si="90"/>
        <v>0</v>
      </c>
      <c r="BB72" s="681"/>
      <c r="BC72" s="690">
        <f t="shared" si="67"/>
        <v>0</v>
      </c>
      <c r="BD72" s="690">
        <f t="shared" si="91"/>
        <v>0</v>
      </c>
      <c r="BE72" s="690">
        <f t="shared" si="68"/>
        <v>0</v>
      </c>
      <c r="BF72" s="680">
        <f t="shared" si="73"/>
        <v>0</v>
      </c>
      <c r="BG72" s="680">
        <f t="shared" si="74"/>
        <v>0</v>
      </c>
      <c r="BH72" s="680">
        <f t="shared" si="75"/>
        <v>0</v>
      </c>
      <c r="BI72" s="387"/>
      <c r="BJ72" s="387" t="str">
        <f t="shared" si="76"/>
        <v/>
      </c>
      <c r="BK72" s="680">
        <f t="shared" si="85"/>
        <v>0</v>
      </c>
      <c r="BL72" s="680">
        <f t="shared" si="86"/>
        <v>0</v>
      </c>
      <c r="BM72" s="680">
        <f t="shared" si="87"/>
        <v>0</v>
      </c>
    </row>
    <row r="73" spans="2:65" x14ac:dyDescent="0.35">
      <c r="B73" s="738">
        <v>14</v>
      </c>
      <c r="C73" s="23"/>
      <c r="D73" s="23"/>
      <c r="E73" s="52"/>
      <c r="F73" s="52"/>
      <c r="G73" s="23"/>
      <c r="H73" s="23"/>
      <c r="I73" s="23"/>
      <c r="J73" s="2"/>
      <c r="K73" s="23"/>
      <c r="L73" s="23"/>
      <c r="M73" s="212"/>
      <c r="N73" s="53"/>
      <c r="O73" s="56"/>
      <c r="P73" s="29"/>
      <c r="Q73" s="54"/>
      <c r="R73" s="676">
        <f t="shared" si="79"/>
        <v>0</v>
      </c>
      <c r="S73" s="15"/>
      <c r="T73" s="54"/>
      <c r="U73" s="743">
        <f t="shared" si="80"/>
        <v>0</v>
      </c>
      <c r="V73" s="15"/>
      <c r="W73" s="54"/>
      <c r="X73" s="743">
        <f t="shared" si="81"/>
        <v>0</v>
      </c>
      <c r="Y73" s="679">
        <f t="shared" si="70"/>
        <v>0</v>
      </c>
      <c r="Z73" s="680">
        <f t="shared" si="71"/>
        <v>0</v>
      </c>
      <c r="AA73" s="680">
        <f t="shared" si="72"/>
        <v>0</v>
      </c>
      <c r="AB73" s="359"/>
      <c r="AC73" s="555">
        <f t="shared" si="48"/>
        <v>0</v>
      </c>
      <c r="AD73" s="387">
        <f t="shared" si="49"/>
        <v>0</v>
      </c>
      <c r="AE73" s="387">
        <f t="shared" si="50"/>
        <v>0</v>
      </c>
      <c r="AF73" s="387">
        <f t="shared" si="51"/>
        <v>0</v>
      </c>
      <c r="AG73" s="387">
        <f t="shared" si="52"/>
        <v>0</v>
      </c>
      <c r="AH73" s="387">
        <f t="shared" si="53"/>
        <v>0</v>
      </c>
      <c r="AI73" s="387">
        <f t="shared" si="54"/>
        <v>0</v>
      </c>
      <c r="AJ73" s="136">
        <f t="shared" si="55"/>
        <v>0</v>
      </c>
      <c r="AK73" s="387">
        <f t="shared" si="56"/>
        <v>0</v>
      </c>
      <c r="AL73" s="387">
        <f t="shared" si="57"/>
        <v>0</v>
      </c>
      <c r="AM73" s="744">
        <f t="shared" si="58"/>
        <v>0</v>
      </c>
      <c r="AN73" s="387">
        <f t="shared" si="59"/>
        <v>0</v>
      </c>
      <c r="AO73" s="745">
        <f t="shared" si="60"/>
        <v>0</v>
      </c>
      <c r="AP73" s="684">
        <f t="shared" si="61"/>
        <v>0</v>
      </c>
      <c r="AQ73" s="690">
        <f t="shared" si="62"/>
        <v>0</v>
      </c>
      <c r="AR73" s="676">
        <f t="shared" si="82"/>
        <v>0</v>
      </c>
      <c r="AS73" s="685">
        <f t="shared" si="63"/>
        <v>0</v>
      </c>
      <c r="AT73" s="690">
        <f t="shared" si="64"/>
        <v>0</v>
      </c>
      <c r="AU73" s="746">
        <f t="shared" si="83"/>
        <v>0</v>
      </c>
      <c r="AV73" s="687">
        <f t="shared" si="65"/>
        <v>0</v>
      </c>
      <c r="AW73" s="690">
        <f t="shared" si="66"/>
        <v>0</v>
      </c>
      <c r="AX73" s="743">
        <f t="shared" si="84"/>
        <v>0</v>
      </c>
      <c r="AY73" s="688">
        <f t="shared" si="88"/>
        <v>0</v>
      </c>
      <c r="AZ73" s="689">
        <f t="shared" si="89"/>
        <v>0</v>
      </c>
      <c r="BA73" s="689">
        <f t="shared" si="90"/>
        <v>0</v>
      </c>
      <c r="BB73" s="681"/>
      <c r="BC73" s="690">
        <f t="shared" si="67"/>
        <v>0</v>
      </c>
      <c r="BD73" s="690">
        <f t="shared" si="91"/>
        <v>0</v>
      </c>
      <c r="BE73" s="690">
        <f t="shared" si="68"/>
        <v>0</v>
      </c>
      <c r="BF73" s="680">
        <f t="shared" si="73"/>
        <v>0</v>
      </c>
      <c r="BG73" s="680">
        <f t="shared" si="74"/>
        <v>0</v>
      </c>
      <c r="BH73" s="680">
        <f t="shared" si="75"/>
        <v>0</v>
      </c>
      <c r="BI73" s="387"/>
      <c r="BJ73" s="387" t="str">
        <f t="shared" si="76"/>
        <v/>
      </c>
      <c r="BK73" s="680">
        <f t="shared" si="85"/>
        <v>0</v>
      </c>
      <c r="BL73" s="680">
        <f t="shared" si="86"/>
        <v>0</v>
      </c>
      <c r="BM73" s="680">
        <f t="shared" si="87"/>
        <v>0</v>
      </c>
    </row>
    <row r="74" spans="2:65" x14ac:dyDescent="0.35">
      <c r="B74" s="738">
        <v>15</v>
      </c>
      <c r="C74" s="23"/>
      <c r="D74" s="23"/>
      <c r="E74" s="52"/>
      <c r="F74" s="52"/>
      <c r="G74" s="23"/>
      <c r="H74" s="23"/>
      <c r="I74" s="23"/>
      <c r="J74" s="2"/>
      <c r="K74" s="23"/>
      <c r="L74" s="23"/>
      <c r="M74" s="212"/>
      <c r="N74" s="53"/>
      <c r="O74" s="56"/>
      <c r="P74" s="29"/>
      <c r="Q74" s="54"/>
      <c r="R74" s="676">
        <f t="shared" si="79"/>
        <v>0</v>
      </c>
      <c r="S74" s="15"/>
      <c r="T74" s="54"/>
      <c r="U74" s="743">
        <f t="shared" si="80"/>
        <v>0</v>
      </c>
      <c r="V74" s="15"/>
      <c r="W74" s="54"/>
      <c r="X74" s="743">
        <f t="shared" si="81"/>
        <v>0</v>
      </c>
      <c r="Y74" s="679">
        <f t="shared" si="70"/>
        <v>0</v>
      </c>
      <c r="Z74" s="680">
        <f t="shared" si="71"/>
        <v>0</v>
      </c>
      <c r="AA74" s="680">
        <f t="shared" si="72"/>
        <v>0</v>
      </c>
      <c r="AB74" s="359"/>
      <c r="AC74" s="555">
        <f t="shared" si="48"/>
        <v>0</v>
      </c>
      <c r="AD74" s="387">
        <f t="shared" si="49"/>
        <v>0</v>
      </c>
      <c r="AE74" s="387">
        <f t="shared" si="50"/>
        <v>0</v>
      </c>
      <c r="AF74" s="387">
        <f t="shared" si="51"/>
        <v>0</v>
      </c>
      <c r="AG74" s="387">
        <f t="shared" si="52"/>
        <v>0</v>
      </c>
      <c r="AH74" s="387">
        <f t="shared" si="53"/>
        <v>0</v>
      </c>
      <c r="AI74" s="387">
        <f t="shared" si="54"/>
        <v>0</v>
      </c>
      <c r="AJ74" s="136">
        <f t="shared" si="55"/>
        <v>0</v>
      </c>
      <c r="AK74" s="387">
        <f t="shared" si="56"/>
        <v>0</v>
      </c>
      <c r="AL74" s="387">
        <f t="shared" si="57"/>
        <v>0</v>
      </c>
      <c r="AM74" s="744">
        <f t="shared" si="58"/>
        <v>0</v>
      </c>
      <c r="AN74" s="387">
        <f t="shared" si="59"/>
        <v>0</v>
      </c>
      <c r="AO74" s="745">
        <f t="shared" si="60"/>
        <v>0</v>
      </c>
      <c r="AP74" s="684">
        <f t="shared" si="61"/>
        <v>0</v>
      </c>
      <c r="AQ74" s="690">
        <f t="shared" si="62"/>
        <v>0</v>
      </c>
      <c r="AR74" s="676">
        <f t="shared" si="82"/>
        <v>0</v>
      </c>
      <c r="AS74" s="685">
        <f t="shared" si="63"/>
        <v>0</v>
      </c>
      <c r="AT74" s="690">
        <f t="shared" si="64"/>
        <v>0</v>
      </c>
      <c r="AU74" s="746">
        <f t="shared" si="83"/>
        <v>0</v>
      </c>
      <c r="AV74" s="687">
        <f t="shared" si="65"/>
        <v>0</v>
      </c>
      <c r="AW74" s="690">
        <f t="shared" si="66"/>
        <v>0</v>
      </c>
      <c r="AX74" s="743">
        <f t="shared" si="84"/>
        <v>0</v>
      </c>
      <c r="AY74" s="688">
        <f t="shared" si="88"/>
        <v>0</v>
      </c>
      <c r="AZ74" s="689">
        <f t="shared" si="89"/>
        <v>0</v>
      </c>
      <c r="BA74" s="689">
        <f t="shared" si="90"/>
        <v>0</v>
      </c>
      <c r="BB74" s="681"/>
      <c r="BC74" s="690">
        <f t="shared" si="67"/>
        <v>0</v>
      </c>
      <c r="BD74" s="690">
        <f t="shared" si="91"/>
        <v>0</v>
      </c>
      <c r="BE74" s="690">
        <f t="shared" si="68"/>
        <v>0</v>
      </c>
      <c r="BF74" s="680">
        <f t="shared" si="73"/>
        <v>0</v>
      </c>
      <c r="BG74" s="680">
        <f t="shared" si="74"/>
        <v>0</v>
      </c>
      <c r="BH74" s="680">
        <f t="shared" si="75"/>
        <v>0</v>
      </c>
      <c r="BI74" s="387"/>
      <c r="BJ74" s="387" t="str">
        <f t="shared" si="76"/>
        <v/>
      </c>
      <c r="BK74" s="680">
        <f t="shared" si="85"/>
        <v>0</v>
      </c>
      <c r="BL74" s="680">
        <f t="shared" si="86"/>
        <v>0</v>
      </c>
      <c r="BM74" s="680">
        <f t="shared" si="87"/>
        <v>0</v>
      </c>
    </row>
    <row r="75" spans="2:65" x14ac:dyDescent="0.35">
      <c r="B75" s="738">
        <v>16</v>
      </c>
      <c r="C75" s="23"/>
      <c r="D75" s="23"/>
      <c r="E75" s="52"/>
      <c r="F75" s="52"/>
      <c r="G75" s="23"/>
      <c r="H75" s="23"/>
      <c r="I75" s="23"/>
      <c r="J75" s="2"/>
      <c r="K75" s="23"/>
      <c r="L75" s="23"/>
      <c r="M75" s="212"/>
      <c r="N75" s="53"/>
      <c r="O75" s="56"/>
      <c r="P75" s="29"/>
      <c r="Q75" s="54"/>
      <c r="R75" s="676">
        <f t="shared" si="79"/>
        <v>0</v>
      </c>
      <c r="S75" s="15"/>
      <c r="T75" s="54"/>
      <c r="U75" s="743">
        <f t="shared" si="80"/>
        <v>0</v>
      </c>
      <c r="V75" s="15"/>
      <c r="W75" s="54"/>
      <c r="X75" s="743">
        <f t="shared" si="81"/>
        <v>0</v>
      </c>
      <c r="Y75" s="679">
        <f t="shared" si="70"/>
        <v>0</v>
      </c>
      <c r="Z75" s="680">
        <f t="shared" si="71"/>
        <v>0</v>
      </c>
      <c r="AA75" s="680">
        <f t="shared" si="72"/>
        <v>0</v>
      </c>
      <c r="AB75" s="359"/>
      <c r="AC75" s="555">
        <f t="shared" si="48"/>
        <v>0</v>
      </c>
      <c r="AD75" s="387">
        <f t="shared" si="49"/>
        <v>0</v>
      </c>
      <c r="AE75" s="387">
        <f t="shared" si="50"/>
        <v>0</v>
      </c>
      <c r="AF75" s="387">
        <f t="shared" si="51"/>
        <v>0</v>
      </c>
      <c r="AG75" s="387">
        <f t="shared" si="52"/>
        <v>0</v>
      </c>
      <c r="AH75" s="387">
        <f t="shared" si="53"/>
        <v>0</v>
      </c>
      <c r="AI75" s="387">
        <f t="shared" si="54"/>
        <v>0</v>
      </c>
      <c r="AJ75" s="136">
        <f t="shared" si="55"/>
        <v>0</v>
      </c>
      <c r="AK75" s="387">
        <f t="shared" si="56"/>
        <v>0</v>
      </c>
      <c r="AL75" s="387">
        <f t="shared" si="57"/>
        <v>0</v>
      </c>
      <c r="AM75" s="744">
        <f t="shared" si="58"/>
        <v>0</v>
      </c>
      <c r="AN75" s="387">
        <f t="shared" si="59"/>
        <v>0</v>
      </c>
      <c r="AO75" s="745">
        <f t="shared" si="60"/>
        <v>0</v>
      </c>
      <c r="AP75" s="684">
        <f t="shared" si="61"/>
        <v>0</v>
      </c>
      <c r="AQ75" s="690">
        <f t="shared" si="62"/>
        <v>0</v>
      </c>
      <c r="AR75" s="676">
        <f t="shared" si="82"/>
        <v>0</v>
      </c>
      <c r="AS75" s="685">
        <f t="shared" si="63"/>
        <v>0</v>
      </c>
      <c r="AT75" s="690">
        <f t="shared" si="64"/>
        <v>0</v>
      </c>
      <c r="AU75" s="746">
        <f t="shared" si="83"/>
        <v>0</v>
      </c>
      <c r="AV75" s="687">
        <f t="shared" si="65"/>
        <v>0</v>
      </c>
      <c r="AW75" s="690">
        <f t="shared" si="66"/>
        <v>0</v>
      </c>
      <c r="AX75" s="743">
        <f t="shared" si="84"/>
        <v>0</v>
      </c>
      <c r="AY75" s="688">
        <f t="shared" si="88"/>
        <v>0</v>
      </c>
      <c r="AZ75" s="689">
        <f t="shared" si="89"/>
        <v>0</v>
      </c>
      <c r="BA75" s="689">
        <f t="shared" si="90"/>
        <v>0</v>
      </c>
      <c r="BB75" s="681"/>
      <c r="BC75" s="690">
        <f t="shared" si="67"/>
        <v>0</v>
      </c>
      <c r="BD75" s="690">
        <f t="shared" si="91"/>
        <v>0</v>
      </c>
      <c r="BE75" s="690">
        <f t="shared" si="68"/>
        <v>0</v>
      </c>
      <c r="BF75" s="680">
        <f t="shared" si="73"/>
        <v>0</v>
      </c>
      <c r="BG75" s="680">
        <f t="shared" si="74"/>
        <v>0</v>
      </c>
      <c r="BH75" s="680">
        <f t="shared" si="75"/>
        <v>0</v>
      </c>
      <c r="BI75" s="387"/>
      <c r="BJ75" s="387" t="str">
        <f t="shared" si="76"/>
        <v/>
      </c>
      <c r="BK75" s="680">
        <f t="shared" si="85"/>
        <v>0</v>
      </c>
      <c r="BL75" s="680">
        <f t="shared" si="86"/>
        <v>0</v>
      </c>
      <c r="BM75" s="680">
        <f t="shared" si="87"/>
        <v>0</v>
      </c>
    </row>
    <row r="76" spans="2:65" x14ac:dyDescent="0.35">
      <c r="B76" s="738">
        <v>17</v>
      </c>
      <c r="C76" s="23"/>
      <c r="D76" s="23"/>
      <c r="E76" s="52"/>
      <c r="F76" s="52"/>
      <c r="G76" s="23"/>
      <c r="H76" s="23"/>
      <c r="I76" s="23"/>
      <c r="J76" s="2"/>
      <c r="K76" s="23"/>
      <c r="L76" s="23"/>
      <c r="M76" s="212"/>
      <c r="N76" s="53"/>
      <c r="O76" s="56"/>
      <c r="P76" s="29"/>
      <c r="Q76" s="54"/>
      <c r="R76" s="676">
        <f t="shared" si="79"/>
        <v>0</v>
      </c>
      <c r="S76" s="15"/>
      <c r="T76" s="54"/>
      <c r="U76" s="743">
        <f t="shared" si="80"/>
        <v>0</v>
      </c>
      <c r="V76" s="15"/>
      <c r="W76" s="54"/>
      <c r="X76" s="743">
        <f t="shared" si="81"/>
        <v>0</v>
      </c>
      <c r="Y76" s="679">
        <f t="shared" si="70"/>
        <v>0</v>
      </c>
      <c r="Z76" s="680">
        <f t="shared" si="71"/>
        <v>0</v>
      </c>
      <c r="AA76" s="680">
        <f t="shared" si="72"/>
        <v>0</v>
      </c>
      <c r="AB76" s="359"/>
      <c r="AC76" s="555">
        <f t="shared" si="48"/>
        <v>0</v>
      </c>
      <c r="AD76" s="387">
        <f t="shared" si="49"/>
        <v>0</v>
      </c>
      <c r="AE76" s="387">
        <f t="shared" si="50"/>
        <v>0</v>
      </c>
      <c r="AF76" s="387">
        <f t="shared" si="51"/>
        <v>0</v>
      </c>
      <c r="AG76" s="387">
        <f t="shared" si="52"/>
        <v>0</v>
      </c>
      <c r="AH76" s="387">
        <f t="shared" si="53"/>
        <v>0</v>
      </c>
      <c r="AI76" s="387">
        <f t="shared" si="54"/>
        <v>0</v>
      </c>
      <c r="AJ76" s="136">
        <f t="shared" si="55"/>
        <v>0</v>
      </c>
      <c r="AK76" s="387">
        <f t="shared" si="56"/>
        <v>0</v>
      </c>
      <c r="AL76" s="387">
        <f t="shared" si="57"/>
        <v>0</v>
      </c>
      <c r="AM76" s="744">
        <f t="shared" si="58"/>
        <v>0</v>
      </c>
      <c r="AN76" s="387">
        <f t="shared" si="59"/>
        <v>0</v>
      </c>
      <c r="AO76" s="745">
        <f t="shared" si="60"/>
        <v>0</v>
      </c>
      <c r="AP76" s="684">
        <f t="shared" si="61"/>
        <v>0</v>
      </c>
      <c r="AQ76" s="690">
        <f t="shared" si="62"/>
        <v>0</v>
      </c>
      <c r="AR76" s="676">
        <f t="shared" si="82"/>
        <v>0</v>
      </c>
      <c r="AS76" s="685">
        <f t="shared" si="63"/>
        <v>0</v>
      </c>
      <c r="AT76" s="690">
        <f t="shared" si="64"/>
        <v>0</v>
      </c>
      <c r="AU76" s="746">
        <f t="shared" si="83"/>
        <v>0</v>
      </c>
      <c r="AV76" s="687">
        <f t="shared" si="65"/>
        <v>0</v>
      </c>
      <c r="AW76" s="690">
        <f t="shared" si="66"/>
        <v>0</v>
      </c>
      <c r="AX76" s="743">
        <f t="shared" si="84"/>
        <v>0</v>
      </c>
      <c r="AY76" s="688">
        <f t="shared" si="88"/>
        <v>0</v>
      </c>
      <c r="AZ76" s="689">
        <f t="shared" si="89"/>
        <v>0</v>
      </c>
      <c r="BA76" s="689">
        <f t="shared" si="90"/>
        <v>0</v>
      </c>
      <c r="BB76" s="681"/>
      <c r="BC76" s="690">
        <f t="shared" si="67"/>
        <v>0</v>
      </c>
      <c r="BD76" s="690">
        <f t="shared" si="91"/>
        <v>0</v>
      </c>
      <c r="BE76" s="690">
        <f t="shared" si="68"/>
        <v>0</v>
      </c>
      <c r="BF76" s="680">
        <f t="shared" si="73"/>
        <v>0</v>
      </c>
      <c r="BG76" s="680">
        <f t="shared" si="74"/>
        <v>0</v>
      </c>
      <c r="BH76" s="680">
        <f t="shared" si="75"/>
        <v>0</v>
      </c>
      <c r="BI76" s="387"/>
      <c r="BJ76" s="387" t="str">
        <f t="shared" si="76"/>
        <v/>
      </c>
      <c r="BK76" s="680">
        <f t="shared" si="85"/>
        <v>0</v>
      </c>
      <c r="BL76" s="680">
        <f t="shared" si="86"/>
        <v>0</v>
      </c>
      <c r="BM76" s="680">
        <f t="shared" si="87"/>
        <v>0</v>
      </c>
    </row>
    <row r="77" spans="2:65" x14ac:dyDescent="0.35">
      <c r="B77" s="738">
        <v>18</v>
      </c>
      <c r="C77" s="23"/>
      <c r="D77" s="23"/>
      <c r="E77" s="52"/>
      <c r="F77" s="52"/>
      <c r="G77" s="23"/>
      <c r="H77" s="23"/>
      <c r="I77" s="23"/>
      <c r="J77" s="2"/>
      <c r="K77" s="23"/>
      <c r="L77" s="23"/>
      <c r="M77" s="212"/>
      <c r="N77" s="53"/>
      <c r="O77" s="56"/>
      <c r="P77" s="29"/>
      <c r="Q77" s="54"/>
      <c r="R77" s="676">
        <f t="shared" si="79"/>
        <v>0</v>
      </c>
      <c r="S77" s="15"/>
      <c r="T77" s="54"/>
      <c r="U77" s="743">
        <f t="shared" si="80"/>
        <v>0</v>
      </c>
      <c r="V77" s="15"/>
      <c r="W77" s="54"/>
      <c r="X77" s="743">
        <f t="shared" si="81"/>
        <v>0</v>
      </c>
      <c r="Y77" s="679">
        <f t="shared" si="70"/>
        <v>0</v>
      </c>
      <c r="Z77" s="680">
        <f t="shared" si="71"/>
        <v>0</v>
      </c>
      <c r="AA77" s="680">
        <f t="shared" si="72"/>
        <v>0</v>
      </c>
      <c r="AB77" s="359"/>
      <c r="AC77" s="555">
        <f t="shared" si="48"/>
        <v>0</v>
      </c>
      <c r="AD77" s="387">
        <f t="shared" si="49"/>
        <v>0</v>
      </c>
      <c r="AE77" s="387">
        <f t="shared" si="50"/>
        <v>0</v>
      </c>
      <c r="AF77" s="387">
        <f t="shared" si="51"/>
        <v>0</v>
      </c>
      <c r="AG77" s="387">
        <f t="shared" si="52"/>
        <v>0</v>
      </c>
      <c r="AH77" s="387">
        <f t="shared" si="53"/>
        <v>0</v>
      </c>
      <c r="AI77" s="387">
        <f t="shared" si="54"/>
        <v>0</v>
      </c>
      <c r="AJ77" s="136">
        <f t="shared" si="55"/>
        <v>0</v>
      </c>
      <c r="AK77" s="387">
        <f t="shared" si="56"/>
        <v>0</v>
      </c>
      <c r="AL77" s="387">
        <f t="shared" si="57"/>
        <v>0</v>
      </c>
      <c r="AM77" s="744">
        <f t="shared" si="58"/>
        <v>0</v>
      </c>
      <c r="AN77" s="387">
        <f t="shared" si="59"/>
        <v>0</v>
      </c>
      <c r="AO77" s="745">
        <f t="shared" si="60"/>
        <v>0</v>
      </c>
      <c r="AP77" s="684">
        <f t="shared" si="61"/>
        <v>0</v>
      </c>
      <c r="AQ77" s="690">
        <f t="shared" si="62"/>
        <v>0</v>
      </c>
      <c r="AR77" s="676">
        <f t="shared" si="82"/>
        <v>0</v>
      </c>
      <c r="AS77" s="685">
        <f t="shared" si="63"/>
        <v>0</v>
      </c>
      <c r="AT77" s="690">
        <f t="shared" si="64"/>
        <v>0</v>
      </c>
      <c r="AU77" s="746">
        <f t="shared" si="83"/>
        <v>0</v>
      </c>
      <c r="AV77" s="687">
        <f t="shared" si="65"/>
        <v>0</v>
      </c>
      <c r="AW77" s="690">
        <f t="shared" si="66"/>
        <v>0</v>
      </c>
      <c r="AX77" s="743">
        <f t="shared" si="84"/>
        <v>0</v>
      </c>
      <c r="AY77" s="688">
        <f t="shared" si="88"/>
        <v>0</v>
      </c>
      <c r="AZ77" s="689">
        <f t="shared" si="89"/>
        <v>0</v>
      </c>
      <c r="BA77" s="689">
        <f t="shared" si="90"/>
        <v>0</v>
      </c>
      <c r="BB77" s="681"/>
      <c r="BC77" s="690">
        <f t="shared" si="67"/>
        <v>0</v>
      </c>
      <c r="BD77" s="690">
        <f t="shared" si="91"/>
        <v>0</v>
      </c>
      <c r="BE77" s="690">
        <f t="shared" si="68"/>
        <v>0</v>
      </c>
      <c r="BF77" s="680">
        <f t="shared" si="73"/>
        <v>0</v>
      </c>
      <c r="BG77" s="680">
        <f t="shared" si="74"/>
        <v>0</v>
      </c>
      <c r="BH77" s="680">
        <f t="shared" si="75"/>
        <v>0</v>
      </c>
      <c r="BI77" s="387"/>
      <c r="BJ77" s="387" t="str">
        <f t="shared" si="76"/>
        <v/>
      </c>
      <c r="BK77" s="680">
        <f t="shared" si="85"/>
        <v>0</v>
      </c>
      <c r="BL77" s="680">
        <f t="shared" si="86"/>
        <v>0</v>
      </c>
      <c r="BM77" s="680">
        <f t="shared" si="87"/>
        <v>0</v>
      </c>
    </row>
    <row r="78" spans="2:65" x14ac:dyDescent="0.35">
      <c r="B78" s="738">
        <v>19</v>
      </c>
      <c r="C78" s="23"/>
      <c r="D78" s="23"/>
      <c r="E78" s="52"/>
      <c r="F78" s="52"/>
      <c r="G78" s="23"/>
      <c r="H78" s="23"/>
      <c r="I78" s="23"/>
      <c r="J78" s="2"/>
      <c r="K78" s="23"/>
      <c r="L78" s="23"/>
      <c r="M78" s="212"/>
      <c r="N78" s="53"/>
      <c r="O78" s="56"/>
      <c r="P78" s="29"/>
      <c r="Q78" s="54"/>
      <c r="R78" s="676">
        <f t="shared" si="79"/>
        <v>0</v>
      </c>
      <c r="S78" s="15"/>
      <c r="T78" s="54"/>
      <c r="U78" s="743">
        <f t="shared" si="80"/>
        <v>0</v>
      </c>
      <c r="V78" s="15"/>
      <c r="W78" s="54"/>
      <c r="X78" s="743">
        <f t="shared" si="81"/>
        <v>0</v>
      </c>
      <c r="Y78" s="679">
        <f t="shared" si="70"/>
        <v>0</v>
      </c>
      <c r="Z78" s="680">
        <f t="shared" si="71"/>
        <v>0</v>
      </c>
      <c r="AA78" s="680">
        <f t="shared" si="72"/>
        <v>0</v>
      </c>
      <c r="AB78" s="359"/>
      <c r="AC78" s="555">
        <f t="shared" si="48"/>
        <v>0</v>
      </c>
      <c r="AD78" s="387">
        <f t="shared" si="49"/>
        <v>0</v>
      </c>
      <c r="AE78" s="387">
        <f t="shared" si="50"/>
        <v>0</v>
      </c>
      <c r="AF78" s="387">
        <f t="shared" si="51"/>
        <v>0</v>
      </c>
      <c r="AG78" s="387">
        <f t="shared" si="52"/>
        <v>0</v>
      </c>
      <c r="AH78" s="387">
        <f t="shared" si="53"/>
        <v>0</v>
      </c>
      <c r="AI78" s="387">
        <f t="shared" si="54"/>
        <v>0</v>
      </c>
      <c r="AJ78" s="136">
        <f t="shared" si="55"/>
        <v>0</v>
      </c>
      <c r="AK78" s="387">
        <f t="shared" si="56"/>
        <v>0</v>
      </c>
      <c r="AL78" s="387">
        <f t="shared" si="57"/>
        <v>0</v>
      </c>
      <c r="AM78" s="744">
        <f t="shared" si="58"/>
        <v>0</v>
      </c>
      <c r="AN78" s="387">
        <f t="shared" si="59"/>
        <v>0</v>
      </c>
      <c r="AO78" s="745">
        <f t="shared" si="60"/>
        <v>0</v>
      </c>
      <c r="AP78" s="684">
        <f t="shared" si="61"/>
        <v>0</v>
      </c>
      <c r="AQ78" s="690">
        <f t="shared" si="62"/>
        <v>0</v>
      </c>
      <c r="AR78" s="676">
        <f t="shared" si="82"/>
        <v>0</v>
      </c>
      <c r="AS78" s="685">
        <f t="shared" si="63"/>
        <v>0</v>
      </c>
      <c r="AT78" s="690">
        <f t="shared" si="64"/>
        <v>0</v>
      </c>
      <c r="AU78" s="746">
        <f t="shared" si="83"/>
        <v>0</v>
      </c>
      <c r="AV78" s="687">
        <f t="shared" si="65"/>
        <v>0</v>
      </c>
      <c r="AW78" s="690">
        <f t="shared" si="66"/>
        <v>0</v>
      </c>
      <c r="AX78" s="743">
        <f t="shared" si="84"/>
        <v>0</v>
      </c>
      <c r="AY78" s="688">
        <f t="shared" si="88"/>
        <v>0</v>
      </c>
      <c r="AZ78" s="689">
        <f t="shared" si="89"/>
        <v>0</v>
      </c>
      <c r="BA78" s="689">
        <f t="shared" si="90"/>
        <v>0</v>
      </c>
      <c r="BB78" s="681"/>
      <c r="BC78" s="690">
        <f t="shared" si="67"/>
        <v>0</v>
      </c>
      <c r="BD78" s="690">
        <f t="shared" si="91"/>
        <v>0</v>
      </c>
      <c r="BE78" s="690">
        <f t="shared" si="68"/>
        <v>0</v>
      </c>
      <c r="BF78" s="680">
        <f t="shared" si="73"/>
        <v>0</v>
      </c>
      <c r="BG78" s="680">
        <f t="shared" si="74"/>
        <v>0</v>
      </c>
      <c r="BH78" s="680">
        <f t="shared" si="75"/>
        <v>0</v>
      </c>
      <c r="BI78" s="387"/>
      <c r="BJ78" s="387" t="str">
        <f t="shared" si="76"/>
        <v/>
      </c>
      <c r="BK78" s="680">
        <f t="shared" si="85"/>
        <v>0</v>
      </c>
      <c r="BL78" s="680">
        <f t="shared" si="86"/>
        <v>0</v>
      </c>
      <c r="BM78" s="680">
        <f t="shared" si="87"/>
        <v>0</v>
      </c>
    </row>
    <row r="79" spans="2:65" x14ac:dyDescent="0.35">
      <c r="B79" s="738">
        <v>20</v>
      </c>
      <c r="C79" s="23"/>
      <c r="D79" s="23"/>
      <c r="E79" s="52"/>
      <c r="F79" s="52"/>
      <c r="G79" s="23"/>
      <c r="H79" s="23"/>
      <c r="I79" s="23"/>
      <c r="J79" s="2"/>
      <c r="K79" s="23"/>
      <c r="L79" s="23"/>
      <c r="M79" s="212"/>
      <c r="N79" s="53"/>
      <c r="O79" s="56"/>
      <c r="P79" s="29"/>
      <c r="Q79" s="54"/>
      <c r="R79" s="676">
        <f t="shared" si="79"/>
        <v>0</v>
      </c>
      <c r="S79" s="15"/>
      <c r="T79" s="54"/>
      <c r="U79" s="743">
        <f t="shared" si="80"/>
        <v>0</v>
      </c>
      <c r="V79" s="15"/>
      <c r="W79" s="54"/>
      <c r="X79" s="743">
        <f t="shared" si="81"/>
        <v>0</v>
      </c>
      <c r="Y79" s="679">
        <f t="shared" si="70"/>
        <v>0</v>
      </c>
      <c r="Z79" s="680">
        <f t="shared" si="71"/>
        <v>0</v>
      </c>
      <c r="AA79" s="680">
        <f t="shared" si="72"/>
        <v>0</v>
      </c>
      <c r="AB79" s="359"/>
      <c r="AC79" s="555">
        <f t="shared" si="48"/>
        <v>0</v>
      </c>
      <c r="AD79" s="387">
        <f t="shared" si="49"/>
        <v>0</v>
      </c>
      <c r="AE79" s="387">
        <f t="shared" si="50"/>
        <v>0</v>
      </c>
      <c r="AF79" s="387">
        <f t="shared" si="51"/>
        <v>0</v>
      </c>
      <c r="AG79" s="387">
        <f t="shared" si="52"/>
        <v>0</v>
      </c>
      <c r="AH79" s="387">
        <f t="shared" si="53"/>
        <v>0</v>
      </c>
      <c r="AI79" s="387">
        <f t="shared" si="54"/>
        <v>0</v>
      </c>
      <c r="AJ79" s="136">
        <f t="shared" si="55"/>
        <v>0</v>
      </c>
      <c r="AK79" s="387">
        <f t="shared" si="56"/>
        <v>0</v>
      </c>
      <c r="AL79" s="387">
        <f t="shared" si="57"/>
        <v>0</v>
      </c>
      <c r="AM79" s="744">
        <f t="shared" si="58"/>
        <v>0</v>
      </c>
      <c r="AN79" s="387">
        <f t="shared" si="59"/>
        <v>0</v>
      </c>
      <c r="AO79" s="745">
        <f t="shared" si="60"/>
        <v>0</v>
      </c>
      <c r="AP79" s="684">
        <f t="shared" si="61"/>
        <v>0</v>
      </c>
      <c r="AQ79" s="690">
        <f t="shared" si="62"/>
        <v>0</v>
      </c>
      <c r="AR79" s="676">
        <f t="shared" si="82"/>
        <v>0</v>
      </c>
      <c r="AS79" s="685">
        <f t="shared" si="63"/>
        <v>0</v>
      </c>
      <c r="AT79" s="690">
        <f t="shared" si="64"/>
        <v>0</v>
      </c>
      <c r="AU79" s="746">
        <f t="shared" si="83"/>
        <v>0</v>
      </c>
      <c r="AV79" s="687">
        <f t="shared" si="65"/>
        <v>0</v>
      </c>
      <c r="AW79" s="690">
        <f t="shared" si="66"/>
        <v>0</v>
      </c>
      <c r="AX79" s="743">
        <f t="shared" si="84"/>
        <v>0</v>
      </c>
      <c r="AY79" s="688">
        <f t="shared" si="88"/>
        <v>0</v>
      </c>
      <c r="AZ79" s="689">
        <f t="shared" si="89"/>
        <v>0</v>
      </c>
      <c r="BA79" s="689">
        <f t="shared" si="90"/>
        <v>0</v>
      </c>
      <c r="BB79" s="681"/>
      <c r="BC79" s="690">
        <f t="shared" si="67"/>
        <v>0</v>
      </c>
      <c r="BD79" s="690">
        <f t="shared" si="91"/>
        <v>0</v>
      </c>
      <c r="BE79" s="690">
        <f t="shared" si="68"/>
        <v>0</v>
      </c>
      <c r="BF79" s="680">
        <f t="shared" si="73"/>
        <v>0</v>
      </c>
      <c r="BG79" s="680">
        <f t="shared" si="74"/>
        <v>0</v>
      </c>
      <c r="BH79" s="680">
        <f t="shared" si="75"/>
        <v>0</v>
      </c>
      <c r="BI79" s="387"/>
      <c r="BJ79" s="387" t="str">
        <f t="shared" si="76"/>
        <v/>
      </c>
      <c r="BK79" s="680">
        <f t="shared" si="85"/>
        <v>0</v>
      </c>
      <c r="BL79" s="680">
        <f t="shared" si="86"/>
        <v>0</v>
      </c>
      <c r="BM79" s="680">
        <f t="shared" si="87"/>
        <v>0</v>
      </c>
    </row>
    <row r="80" spans="2:65" x14ac:dyDescent="0.35">
      <c r="B80" s="738">
        <v>21</v>
      </c>
      <c r="C80" s="41"/>
      <c r="D80" s="41"/>
      <c r="E80" s="40"/>
      <c r="F80" s="40"/>
      <c r="G80" s="41"/>
      <c r="H80" s="42"/>
      <c r="I80" s="43"/>
      <c r="J80" s="10"/>
      <c r="K80" s="42"/>
      <c r="L80" s="42"/>
      <c r="M80" s="213"/>
      <c r="N80" s="44"/>
      <c r="O80" s="42"/>
      <c r="P80" s="45"/>
      <c r="Q80" s="46"/>
      <c r="R80" s="747">
        <f t="shared" si="79"/>
        <v>0</v>
      </c>
      <c r="S80" s="47"/>
      <c r="T80" s="46"/>
      <c r="U80" s="748">
        <f t="shared" si="80"/>
        <v>0</v>
      </c>
      <c r="V80" s="48"/>
      <c r="W80" s="46"/>
      <c r="X80" s="749">
        <f t="shared" si="81"/>
        <v>0</v>
      </c>
      <c r="Y80" s="679">
        <f t="shared" si="70"/>
        <v>0</v>
      </c>
      <c r="Z80" s="680">
        <f t="shared" si="71"/>
        <v>0</v>
      </c>
      <c r="AA80" s="680">
        <f t="shared" si="72"/>
        <v>0</v>
      </c>
      <c r="AB80" s="360"/>
      <c r="AC80" s="750">
        <f t="shared" si="48"/>
        <v>0</v>
      </c>
      <c r="AD80" s="397">
        <f t="shared" si="49"/>
        <v>0</v>
      </c>
      <c r="AE80" s="750">
        <f t="shared" si="50"/>
        <v>0</v>
      </c>
      <c r="AF80" s="750">
        <f t="shared" si="51"/>
        <v>0</v>
      </c>
      <c r="AG80" s="750">
        <f t="shared" si="52"/>
        <v>0</v>
      </c>
      <c r="AH80" s="750">
        <f t="shared" si="53"/>
        <v>0</v>
      </c>
      <c r="AI80" s="750">
        <f t="shared" si="54"/>
        <v>0</v>
      </c>
      <c r="AJ80" s="206">
        <f t="shared" si="55"/>
        <v>0</v>
      </c>
      <c r="AK80" s="750">
        <f t="shared" si="56"/>
        <v>0</v>
      </c>
      <c r="AL80" s="750">
        <f t="shared" si="57"/>
        <v>0</v>
      </c>
      <c r="AM80" s="751">
        <f t="shared" si="58"/>
        <v>0</v>
      </c>
      <c r="AN80" s="750">
        <f t="shared" si="59"/>
        <v>0</v>
      </c>
      <c r="AO80" s="752">
        <f t="shared" si="60"/>
        <v>0</v>
      </c>
      <c r="AP80" s="753">
        <f t="shared" si="61"/>
        <v>0</v>
      </c>
      <c r="AQ80" s="754">
        <f t="shared" si="62"/>
        <v>0</v>
      </c>
      <c r="AR80" s="755">
        <f t="shared" si="82"/>
        <v>0</v>
      </c>
      <c r="AS80" s="754">
        <f t="shared" si="63"/>
        <v>0</v>
      </c>
      <c r="AT80" s="754">
        <f t="shared" si="64"/>
        <v>0</v>
      </c>
      <c r="AU80" s="748">
        <f t="shared" si="83"/>
        <v>0</v>
      </c>
      <c r="AV80" s="756">
        <f t="shared" si="65"/>
        <v>0</v>
      </c>
      <c r="AW80" s="754">
        <f t="shared" si="66"/>
        <v>0</v>
      </c>
      <c r="AX80" s="749">
        <f t="shared" si="84"/>
        <v>0</v>
      </c>
      <c r="AY80" s="688">
        <f t="shared" si="88"/>
        <v>0</v>
      </c>
      <c r="AZ80" s="689">
        <f t="shared" si="89"/>
        <v>0</v>
      </c>
      <c r="BA80" s="689">
        <f t="shared" si="90"/>
        <v>0</v>
      </c>
      <c r="BB80" s="757"/>
      <c r="BC80" s="758">
        <f t="shared" si="67"/>
        <v>0</v>
      </c>
      <c r="BD80" s="690">
        <f t="shared" si="91"/>
        <v>0</v>
      </c>
      <c r="BE80" s="758">
        <f t="shared" si="68"/>
        <v>0</v>
      </c>
      <c r="BF80" s="680">
        <f t="shared" si="73"/>
        <v>0</v>
      </c>
      <c r="BG80" s="680">
        <f t="shared" si="74"/>
        <v>0</v>
      </c>
      <c r="BH80" s="680">
        <f t="shared" si="75"/>
        <v>0</v>
      </c>
      <c r="BI80" s="750"/>
      <c r="BJ80" s="387" t="str">
        <f t="shared" si="76"/>
        <v/>
      </c>
      <c r="BK80" s="680">
        <f t="shared" si="85"/>
        <v>0</v>
      </c>
      <c r="BL80" s="680">
        <f t="shared" si="86"/>
        <v>0</v>
      </c>
      <c r="BM80" s="680">
        <f t="shared" si="87"/>
        <v>0</v>
      </c>
    </row>
    <row r="81" spans="2:65" x14ac:dyDescent="0.35">
      <c r="B81" s="738">
        <v>22</v>
      </c>
      <c r="C81" s="23"/>
      <c r="D81" s="23"/>
      <c r="E81" s="18"/>
      <c r="F81" s="18"/>
      <c r="G81" s="23"/>
      <c r="H81" s="12"/>
      <c r="I81" s="26"/>
      <c r="J81" s="2"/>
      <c r="K81" s="12"/>
      <c r="L81" s="12"/>
      <c r="M81" s="209"/>
      <c r="N81" s="19"/>
      <c r="O81" s="12"/>
      <c r="P81" s="29"/>
      <c r="Q81" s="15"/>
      <c r="R81" s="676">
        <f t="shared" ref="R81:R99" si="92">P81+Q81</f>
        <v>0</v>
      </c>
      <c r="S81" s="33"/>
      <c r="T81" s="15"/>
      <c r="U81" s="677">
        <f>S81+T81</f>
        <v>0</v>
      </c>
      <c r="V81" s="37"/>
      <c r="W81" s="15"/>
      <c r="X81" s="678">
        <f>V81+W81</f>
        <v>0</v>
      </c>
      <c r="Y81" s="679">
        <f t="shared" si="70"/>
        <v>0</v>
      </c>
      <c r="Z81" s="680">
        <f t="shared" si="71"/>
        <v>0</v>
      </c>
      <c r="AA81" s="680">
        <f t="shared" si="72"/>
        <v>0</v>
      </c>
      <c r="AB81" s="359"/>
      <c r="AC81" s="555">
        <f t="shared" si="48"/>
        <v>0</v>
      </c>
      <c r="AD81" s="387">
        <f t="shared" si="49"/>
        <v>0</v>
      </c>
      <c r="AE81" s="555">
        <f t="shared" si="50"/>
        <v>0</v>
      </c>
      <c r="AF81" s="555">
        <f t="shared" si="51"/>
        <v>0</v>
      </c>
      <c r="AG81" s="555">
        <f t="shared" si="52"/>
        <v>0</v>
      </c>
      <c r="AH81" s="555">
        <f t="shared" si="53"/>
        <v>0</v>
      </c>
      <c r="AI81" s="555">
        <f t="shared" si="54"/>
        <v>0</v>
      </c>
      <c r="AJ81" s="196">
        <f t="shared" si="55"/>
        <v>0</v>
      </c>
      <c r="AK81" s="555">
        <f t="shared" si="56"/>
        <v>0</v>
      </c>
      <c r="AL81" s="555">
        <f t="shared" si="57"/>
        <v>0</v>
      </c>
      <c r="AM81" s="682">
        <f t="shared" si="58"/>
        <v>0</v>
      </c>
      <c r="AN81" s="555">
        <f t="shared" si="59"/>
        <v>0</v>
      </c>
      <c r="AO81" s="683">
        <f t="shared" si="60"/>
        <v>0</v>
      </c>
      <c r="AP81" s="684">
        <f t="shared" si="61"/>
        <v>0</v>
      </c>
      <c r="AQ81" s="685">
        <f t="shared" si="62"/>
        <v>0</v>
      </c>
      <c r="AR81" s="759">
        <f>AP81+AQ81</f>
        <v>0</v>
      </c>
      <c r="AS81" s="685">
        <f t="shared" si="63"/>
        <v>0</v>
      </c>
      <c r="AT81" s="685">
        <f t="shared" si="64"/>
        <v>0</v>
      </c>
      <c r="AU81" s="677">
        <f>AS81+AT81</f>
        <v>0</v>
      </c>
      <c r="AV81" s="687">
        <f t="shared" si="65"/>
        <v>0</v>
      </c>
      <c r="AW81" s="685">
        <f t="shared" si="66"/>
        <v>0</v>
      </c>
      <c r="AX81" s="678">
        <f>AV81+AW81</f>
        <v>0</v>
      </c>
      <c r="AY81" s="688">
        <f t="shared" si="88"/>
        <v>0</v>
      </c>
      <c r="AZ81" s="689">
        <f t="shared" si="89"/>
        <v>0</v>
      </c>
      <c r="BA81" s="689">
        <f t="shared" si="90"/>
        <v>0</v>
      </c>
      <c r="BB81" s="681"/>
      <c r="BC81" s="690">
        <f t="shared" si="67"/>
        <v>0</v>
      </c>
      <c r="BD81" s="690">
        <f t="shared" si="91"/>
        <v>0</v>
      </c>
      <c r="BE81" s="690">
        <f t="shared" si="68"/>
        <v>0</v>
      </c>
      <c r="BF81" s="680">
        <f t="shared" si="73"/>
        <v>0</v>
      </c>
      <c r="BG81" s="680">
        <f t="shared" si="74"/>
        <v>0</v>
      </c>
      <c r="BH81" s="680">
        <f t="shared" si="75"/>
        <v>0</v>
      </c>
      <c r="BI81" s="555"/>
      <c r="BJ81" s="387" t="str">
        <f t="shared" si="76"/>
        <v/>
      </c>
      <c r="BK81" s="680">
        <f t="shared" si="85"/>
        <v>0</v>
      </c>
      <c r="BL81" s="680">
        <f t="shared" si="86"/>
        <v>0</v>
      </c>
      <c r="BM81" s="680">
        <f t="shared" si="87"/>
        <v>0</v>
      </c>
    </row>
    <row r="82" spans="2:65" x14ac:dyDescent="0.35">
      <c r="B82" s="738">
        <v>23</v>
      </c>
      <c r="C82" s="23"/>
      <c r="D82" s="23"/>
      <c r="E82" s="18"/>
      <c r="F82" s="18"/>
      <c r="G82" s="23"/>
      <c r="H82" s="12"/>
      <c r="I82" s="26"/>
      <c r="J82" s="2"/>
      <c r="K82" s="12"/>
      <c r="L82" s="12"/>
      <c r="M82" s="209"/>
      <c r="N82" s="19"/>
      <c r="O82" s="12"/>
      <c r="P82" s="29"/>
      <c r="Q82" s="15"/>
      <c r="R82" s="676">
        <f t="shared" si="92"/>
        <v>0</v>
      </c>
      <c r="S82" s="33"/>
      <c r="T82" s="15"/>
      <c r="U82" s="677">
        <f t="shared" ref="U82:U98" si="93">S82+T82</f>
        <v>0</v>
      </c>
      <c r="V82" s="37"/>
      <c r="W82" s="15"/>
      <c r="X82" s="678">
        <f t="shared" ref="X82:X99" si="94">V82+W82</f>
        <v>0</v>
      </c>
      <c r="Y82" s="679">
        <f t="shared" si="70"/>
        <v>0</v>
      </c>
      <c r="Z82" s="680">
        <f t="shared" si="71"/>
        <v>0</v>
      </c>
      <c r="AA82" s="680">
        <f t="shared" si="72"/>
        <v>0</v>
      </c>
      <c r="AB82" s="359"/>
      <c r="AC82" s="555">
        <f t="shared" si="48"/>
        <v>0</v>
      </c>
      <c r="AD82" s="387">
        <f t="shared" si="49"/>
        <v>0</v>
      </c>
      <c r="AE82" s="555">
        <f t="shared" si="50"/>
        <v>0</v>
      </c>
      <c r="AF82" s="555">
        <f t="shared" si="51"/>
        <v>0</v>
      </c>
      <c r="AG82" s="555">
        <f t="shared" si="52"/>
        <v>0</v>
      </c>
      <c r="AH82" s="555">
        <f t="shared" si="53"/>
        <v>0</v>
      </c>
      <c r="AI82" s="555">
        <f t="shared" si="54"/>
        <v>0</v>
      </c>
      <c r="AJ82" s="196">
        <f t="shared" si="55"/>
        <v>0</v>
      </c>
      <c r="AK82" s="555">
        <f t="shared" si="56"/>
        <v>0</v>
      </c>
      <c r="AL82" s="555">
        <f t="shared" si="57"/>
        <v>0</v>
      </c>
      <c r="AM82" s="682">
        <f t="shared" si="58"/>
        <v>0</v>
      </c>
      <c r="AN82" s="555">
        <f t="shared" si="59"/>
        <v>0</v>
      </c>
      <c r="AO82" s="683">
        <f t="shared" si="60"/>
        <v>0</v>
      </c>
      <c r="AP82" s="684">
        <f t="shared" si="61"/>
        <v>0</v>
      </c>
      <c r="AQ82" s="685">
        <f t="shared" si="62"/>
        <v>0</v>
      </c>
      <c r="AR82" s="759">
        <f t="shared" ref="AR82:AR99" si="95">AP82+AQ82</f>
        <v>0</v>
      </c>
      <c r="AS82" s="685">
        <f t="shared" si="63"/>
        <v>0</v>
      </c>
      <c r="AT82" s="685">
        <f t="shared" si="64"/>
        <v>0</v>
      </c>
      <c r="AU82" s="677">
        <f t="shared" ref="AU82:AU99" si="96">AS82+AT82</f>
        <v>0</v>
      </c>
      <c r="AV82" s="687">
        <f t="shared" si="65"/>
        <v>0</v>
      </c>
      <c r="AW82" s="685">
        <f t="shared" si="66"/>
        <v>0</v>
      </c>
      <c r="AX82" s="678">
        <f t="shared" ref="AX82:AX99" si="97">AV82+AW82</f>
        <v>0</v>
      </c>
      <c r="AY82" s="688">
        <f t="shared" si="88"/>
        <v>0</v>
      </c>
      <c r="AZ82" s="689">
        <f t="shared" si="89"/>
        <v>0</v>
      </c>
      <c r="BA82" s="689">
        <f t="shared" si="90"/>
        <v>0</v>
      </c>
      <c r="BB82" s="681"/>
      <c r="BC82" s="690">
        <f t="shared" si="67"/>
        <v>0</v>
      </c>
      <c r="BD82" s="690">
        <f t="shared" si="91"/>
        <v>0</v>
      </c>
      <c r="BE82" s="690">
        <f t="shared" si="68"/>
        <v>0</v>
      </c>
      <c r="BF82" s="680">
        <f t="shared" si="73"/>
        <v>0</v>
      </c>
      <c r="BG82" s="680">
        <f t="shared" si="74"/>
        <v>0</v>
      </c>
      <c r="BH82" s="680">
        <f t="shared" si="75"/>
        <v>0</v>
      </c>
      <c r="BI82" s="555"/>
      <c r="BJ82" s="387" t="str">
        <f t="shared" si="76"/>
        <v/>
      </c>
      <c r="BK82" s="680">
        <f t="shared" si="85"/>
        <v>0</v>
      </c>
      <c r="BL82" s="680">
        <f t="shared" si="86"/>
        <v>0</v>
      </c>
      <c r="BM82" s="680">
        <f t="shared" si="87"/>
        <v>0</v>
      </c>
    </row>
    <row r="83" spans="2:65" x14ac:dyDescent="0.35">
      <c r="B83" s="738">
        <v>24</v>
      </c>
      <c r="C83" s="23"/>
      <c r="D83" s="23"/>
      <c r="E83" s="18"/>
      <c r="F83" s="18"/>
      <c r="G83" s="23"/>
      <c r="H83" s="12"/>
      <c r="I83" s="26"/>
      <c r="J83" s="2"/>
      <c r="K83" s="12"/>
      <c r="L83" s="12"/>
      <c r="M83" s="209"/>
      <c r="N83" s="19"/>
      <c r="O83" s="12"/>
      <c r="P83" s="29"/>
      <c r="Q83" s="15"/>
      <c r="R83" s="676">
        <f t="shared" si="92"/>
        <v>0</v>
      </c>
      <c r="S83" s="33"/>
      <c r="T83" s="15"/>
      <c r="U83" s="677">
        <f t="shared" si="93"/>
        <v>0</v>
      </c>
      <c r="V83" s="37"/>
      <c r="W83" s="15"/>
      <c r="X83" s="678">
        <f t="shared" si="94"/>
        <v>0</v>
      </c>
      <c r="Y83" s="679">
        <f t="shared" si="70"/>
        <v>0</v>
      </c>
      <c r="Z83" s="680">
        <f t="shared" si="71"/>
        <v>0</v>
      </c>
      <c r="AA83" s="680">
        <f t="shared" si="72"/>
        <v>0</v>
      </c>
      <c r="AB83" s="359"/>
      <c r="AC83" s="555">
        <f t="shared" si="48"/>
        <v>0</v>
      </c>
      <c r="AD83" s="387">
        <f t="shared" si="49"/>
        <v>0</v>
      </c>
      <c r="AE83" s="555">
        <f t="shared" si="50"/>
        <v>0</v>
      </c>
      <c r="AF83" s="555">
        <f t="shared" si="51"/>
        <v>0</v>
      </c>
      <c r="AG83" s="555">
        <f t="shared" si="52"/>
        <v>0</v>
      </c>
      <c r="AH83" s="555">
        <f t="shared" si="53"/>
        <v>0</v>
      </c>
      <c r="AI83" s="555">
        <f t="shared" si="54"/>
        <v>0</v>
      </c>
      <c r="AJ83" s="196">
        <f t="shared" si="55"/>
        <v>0</v>
      </c>
      <c r="AK83" s="555">
        <f t="shared" si="56"/>
        <v>0</v>
      </c>
      <c r="AL83" s="555">
        <f t="shared" si="57"/>
        <v>0</v>
      </c>
      <c r="AM83" s="682">
        <f t="shared" si="58"/>
        <v>0</v>
      </c>
      <c r="AN83" s="555">
        <f t="shared" si="59"/>
        <v>0</v>
      </c>
      <c r="AO83" s="683">
        <f t="shared" si="60"/>
        <v>0</v>
      </c>
      <c r="AP83" s="684">
        <f t="shared" si="61"/>
        <v>0</v>
      </c>
      <c r="AQ83" s="685">
        <f t="shared" si="62"/>
        <v>0</v>
      </c>
      <c r="AR83" s="759">
        <f t="shared" si="95"/>
        <v>0</v>
      </c>
      <c r="AS83" s="685">
        <f t="shared" si="63"/>
        <v>0</v>
      </c>
      <c r="AT83" s="685">
        <f t="shared" si="64"/>
        <v>0</v>
      </c>
      <c r="AU83" s="677">
        <f t="shared" si="96"/>
        <v>0</v>
      </c>
      <c r="AV83" s="687">
        <f t="shared" si="65"/>
        <v>0</v>
      </c>
      <c r="AW83" s="685">
        <f t="shared" si="66"/>
        <v>0</v>
      </c>
      <c r="AX83" s="678">
        <f t="shared" si="97"/>
        <v>0</v>
      </c>
      <c r="AY83" s="688">
        <f t="shared" si="88"/>
        <v>0</v>
      </c>
      <c r="AZ83" s="689">
        <f t="shared" si="89"/>
        <v>0</v>
      </c>
      <c r="BA83" s="689">
        <f t="shared" si="90"/>
        <v>0</v>
      </c>
      <c r="BB83" s="681"/>
      <c r="BC83" s="690">
        <f t="shared" si="67"/>
        <v>0</v>
      </c>
      <c r="BD83" s="690">
        <f t="shared" si="91"/>
        <v>0</v>
      </c>
      <c r="BE83" s="690">
        <f t="shared" si="68"/>
        <v>0</v>
      </c>
      <c r="BF83" s="680">
        <f t="shared" si="73"/>
        <v>0</v>
      </c>
      <c r="BG83" s="680">
        <f t="shared" si="74"/>
        <v>0</v>
      </c>
      <c r="BH83" s="680">
        <f t="shared" si="75"/>
        <v>0</v>
      </c>
      <c r="BI83" s="555"/>
      <c r="BJ83" s="387" t="str">
        <f t="shared" si="76"/>
        <v/>
      </c>
      <c r="BK83" s="680">
        <f t="shared" si="85"/>
        <v>0</v>
      </c>
      <c r="BL83" s="680">
        <f t="shared" si="86"/>
        <v>0</v>
      </c>
      <c r="BM83" s="680">
        <f t="shared" si="87"/>
        <v>0</v>
      </c>
    </row>
    <row r="84" spans="2:65" x14ac:dyDescent="0.35">
      <c r="B84" s="738">
        <v>25</v>
      </c>
      <c r="C84" s="23"/>
      <c r="D84" s="23"/>
      <c r="E84" s="18"/>
      <c r="F84" s="18"/>
      <c r="G84" s="23"/>
      <c r="H84" s="12"/>
      <c r="I84" s="26"/>
      <c r="J84" s="2"/>
      <c r="K84" s="12"/>
      <c r="L84" s="12"/>
      <c r="M84" s="209"/>
      <c r="N84" s="19"/>
      <c r="O84" s="12"/>
      <c r="P84" s="29"/>
      <c r="Q84" s="15"/>
      <c r="R84" s="676">
        <f t="shared" si="92"/>
        <v>0</v>
      </c>
      <c r="S84" s="33"/>
      <c r="T84" s="15"/>
      <c r="U84" s="677">
        <f t="shared" si="93"/>
        <v>0</v>
      </c>
      <c r="V84" s="37"/>
      <c r="W84" s="15"/>
      <c r="X84" s="678">
        <f t="shared" si="94"/>
        <v>0</v>
      </c>
      <c r="Y84" s="679">
        <f t="shared" si="70"/>
        <v>0</v>
      </c>
      <c r="Z84" s="680">
        <f t="shared" si="71"/>
        <v>0</v>
      </c>
      <c r="AA84" s="680">
        <f t="shared" si="72"/>
        <v>0</v>
      </c>
      <c r="AB84" s="359"/>
      <c r="AC84" s="555">
        <f t="shared" si="48"/>
        <v>0</v>
      </c>
      <c r="AD84" s="387">
        <f t="shared" si="49"/>
        <v>0</v>
      </c>
      <c r="AE84" s="555">
        <f t="shared" si="50"/>
        <v>0</v>
      </c>
      <c r="AF84" s="555">
        <f t="shared" si="51"/>
        <v>0</v>
      </c>
      <c r="AG84" s="555">
        <f t="shared" si="52"/>
        <v>0</v>
      </c>
      <c r="AH84" s="555">
        <f t="shared" si="53"/>
        <v>0</v>
      </c>
      <c r="AI84" s="555">
        <f t="shared" si="54"/>
        <v>0</v>
      </c>
      <c r="AJ84" s="196">
        <f t="shared" si="55"/>
        <v>0</v>
      </c>
      <c r="AK84" s="555">
        <f t="shared" si="56"/>
        <v>0</v>
      </c>
      <c r="AL84" s="555">
        <f t="shared" si="57"/>
        <v>0</v>
      </c>
      <c r="AM84" s="682">
        <f t="shared" si="58"/>
        <v>0</v>
      </c>
      <c r="AN84" s="555">
        <f t="shared" si="59"/>
        <v>0</v>
      </c>
      <c r="AO84" s="683">
        <f t="shared" si="60"/>
        <v>0</v>
      </c>
      <c r="AP84" s="684">
        <f t="shared" si="61"/>
        <v>0</v>
      </c>
      <c r="AQ84" s="685">
        <f t="shared" si="62"/>
        <v>0</v>
      </c>
      <c r="AR84" s="759">
        <f t="shared" si="95"/>
        <v>0</v>
      </c>
      <c r="AS84" s="685">
        <f t="shared" si="63"/>
        <v>0</v>
      </c>
      <c r="AT84" s="685">
        <f t="shared" si="64"/>
        <v>0</v>
      </c>
      <c r="AU84" s="677">
        <f t="shared" si="96"/>
        <v>0</v>
      </c>
      <c r="AV84" s="687">
        <f t="shared" si="65"/>
        <v>0</v>
      </c>
      <c r="AW84" s="685">
        <f t="shared" si="66"/>
        <v>0</v>
      </c>
      <c r="AX84" s="678">
        <f t="shared" si="97"/>
        <v>0</v>
      </c>
      <c r="AY84" s="688">
        <f t="shared" si="88"/>
        <v>0</v>
      </c>
      <c r="AZ84" s="689">
        <f t="shared" si="89"/>
        <v>0</v>
      </c>
      <c r="BA84" s="689">
        <f t="shared" si="90"/>
        <v>0</v>
      </c>
      <c r="BB84" s="681"/>
      <c r="BC84" s="690">
        <f t="shared" si="67"/>
        <v>0</v>
      </c>
      <c r="BD84" s="690">
        <f t="shared" si="91"/>
        <v>0</v>
      </c>
      <c r="BE84" s="690">
        <f t="shared" si="68"/>
        <v>0</v>
      </c>
      <c r="BF84" s="680">
        <f t="shared" si="73"/>
        <v>0</v>
      </c>
      <c r="BG84" s="680">
        <f t="shared" si="74"/>
        <v>0</v>
      </c>
      <c r="BH84" s="680">
        <f t="shared" si="75"/>
        <v>0</v>
      </c>
      <c r="BI84" s="555"/>
      <c r="BJ84" s="387" t="str">
        <f t="shared" si="76"/>
        <v/>
      </c>
      <c r="BK84" s="680">
        <f t="shared" si="85"/>
        <v>0</v>
      </c>
      <c r="BL84" s="680">
        <f t="shared" si="86"/>
        <v>0</v>
      </c>
      <c r="BM84" s="680">
        <f t="shared" si="87"/>
        <v>0</v>
      </c>
    </row>
    <row r="85" spans="2:65" x14ac:dyDescent="0.35">
      <c r="B85" s="738">
        <v>26</v>
      </c>
      <c r="C85" s="23"/>
      <c r="D85" s="23"/>
      <c r="E85" s="18"/>
      <c r="F85" s="18"/>
      <c r="G85" s="23"/>
      <c r="H85" s="12"/>
      <c r="I85" s="26"/>
      <c r="J85" s="2"/>
      <c r="K85" s="12"/>
      <c r="L85" s="12"/>
      <c r="M85" s="209"/>
      <c r="N85" s="19"/>
      <c r="O85" s="12"/>
      <c r="P85" s="29"/>
      <c r="Q85" s="15"/>
      <c r="R85" s="676">
        <f t="shared" si="92"/>
        <v>0</v>
      </c>
      <c r="S85" s="33"/>
      <c r="T85" s="15"/>
      <c r="U85" s="677">
        <f t="shared" si="93"/>
        <v>0</v>
      </c>
      <c r="V85" s="37"/>
      <c r="W85" s="15"/>
      <c r="X85" s="678">
        <f t="shared" si="94"/>
        <v>0</v>
      </c>
      <c r="Y85" s="679">
        <f t="shared" si="70"/>
        <v>0</v>
      </c>
      <c r="Z85" s="680">
        <f t="shared" si="71"/>
        <v>0</v>
      </c>
      <c r="AA85" s="680">
        <f t="shared" si="72"/>
        <v>0</v>
      </c>
      <c r="AB85" s="269"/>
      <c r="AC85" s="482">
        <f t="shared" si="48"/>
        <v>0</v>
      </c>
      <c r="AD85" s="387">
        <f t="shared" si="49"/>
        <v>0</v>
      </c>
      <c r="AE85" s="555">
        <f t="shared" si="50"/>
        <v>0</v>
      </c>
      <c r="AF85" s="555">
        <f t="shared" si="51"/>
        <v>0</v>
      </c>
      <c r="AG85" s="555">
        <f t="shared" si="52"/>
        <v>0</v>
      </c>
      <c r="AH85" s="555">
        <f t="shared" si="53"/>
        <v>0</v>
      </c>
      <c r="AI85" s="555">
        <f t="shared" si="54"/>
        <v>0</v>
      </c>
      <c r="AJ85" s="196">
        <f t="shared" si="55"/>
        <v>0</v>
      </c>
      <c r="AK85" s="555">
        <f t="shared" si="56"/>
        <v>0</v>
      </c>
      <c r="AL85" s="555">
        <f t="shared" si="57"/>
        <v>0</v>
      </c>
      <c r="AM85" s="682">
        <f t="shared" si="58"/>
        <v>0</v>
      </c>
      <c r="AN85" s="555">
        <f t="shared" si="59"/>
        <v>0</v>
      </c>
      <c r="AO85" s="683">
        <f t="shared" si="60"/>
        <v>0</v>
      </c>
      <c r="AP85" s="684">
        <f t="shared" si="61"/>
        <v>0</v>
      </c>
      <c r="AQ85" s="685">
        <f t="shared" si="62"/>
        <v>0</v>
      </c>
      <c r="AR85" s="759">
        <f t="shared" si="95"/>
        <v>0</v>
      </c>
      <c r="AS85" s="685">
        <f t="shared" si="63"/>
        <v>0</v>
      </c>
      <c r="AT85" s="685">
        <f t="shared" si="64"/>
        <v>0</v>
      </c>
      <c r="AU85" s="677">
        <f t="shared" si="96"/>
        <v>0</v>
      </c>
      <c r="AV85" s="687">
        <f t="shared" si="65"/>
        <v>0</v>
      </c>
      <c r="AW85" s="685">
        <f t="shared" si="66"/>
        <v>0</v>
      </c>
      <c r="AX85" s="678">
        <f t="shared" si="97"/>
        <v>0</v>
      </c>
      <c r="AY85" s="688">
        <f t="shared" si="88"/>
        <v>0</v>
      </c>
      <c r="AZ85" s="689">
        <f t="shared" si="89"/>
        <v>0</v>
      </c>
      <c r="BA85" s="689">
        <f t="shared" si="90"/>
        <v>0</v>
      </c>
      <c r="BB85" s="681"/>
      <c r="BC85" s="690">
        <f t="shared" si="67"/>
        <v>0</v>
      </c>
      <c r="BD85" s="690">
        <f t="shared" si="91"/>
        <v>0</v>
      </c>
      <c r="BE85" s="690">
        <f t="shared" si="68"/>
        <v>0</v>
      </c>
      <c r="BF85" s="680">
        <f t="shared" si="73"/>
        <v>0</v>
      </c>
      <c r="BG85" s="680">
        <f t="shared" si="74"/>
        <v>0</v>
      </c>
      <c r="BH85" s="680">
        <f t="shared" si="75"/>
        <v>0</v>
      </c>
      <c r="BI85" s="555"/>
      <c r="BJ85" s="387" t="str">
        <f t="shared" si="76"/>
        <v/>
      </c>
      <c r="BK85" s="680">
        <f t="shared" si="85"/>
        <v>0</v>
      </c>
      <c r="BL85" s="680">
        <f t="shared" si="86"/>
        <v>0</v>
      </c>
      <c r="BM85" s="680">
        <f t="shared" si="87"/>
        <v>0</v>
      </c>
    </row>
    <row r="86" spans="2:65" x14ac:dyDescent="0.35">
      <c r="B86" s="738">
        <v>27</v>
      </c>
      <c r="C86" s="23"/>
      <c r="D86" s="23"/>
      <c r="E86" s="18"/>
      <c r="F86" s="18"/>
      <c r="G86" s="23"/>
      <c r="H86" s="12"/>
      <c r="I86" s="26"/>
      <c r="J86" s="2"/>
      <c r="K86" s="12"/>
      <c r="L86" s="12"/>
      <c r="M86" s="209"/>
      <c r="N86" s="19"/>
      <c r="O86" s="12"/>
      <c r="P86" s="29"/>
      <c r="Q86" s="15"/>
      <c r="R86" s="676">
        <f t="shared" si="92"/>
        <v>0</v>
      </c>
      <c r="S86" s="33"/>
      <c r="T86" s="15"/>
      <c r="U86" s="677">
        <f t="shared" si="93"/>
        <v>0</v>
      </c>
      <c r="V86" s="37"/>
      <c r="W86" s="15"/>
      <c r="X86" s="678">
        <f t="shared" si="94"/>
        <v>0</v>
      </c>
      <c r="Y86" s="679">
        <f t="shared" si="70"/>
        <v>0</v>
      </c>
      <c r="Z86" s="680">
        <f t="shared" si="71"/>
        <v>0</v>
      </c>
      <c r="AA86" s="680">
        <f t="shared" si="72"/>
        <v>0</v>
      </c>
      <c r="AB86" s="269"/>
      <c r="AC86" s="482">
        <f t="shared" si="48"/>
        <v>0</v>
      </c>
      <c r="AD86" s="387">
        <f t="shared" si="49"/>
        <v>0</v>
      </c>
      <c r="AE86" s="555">
        <f t="shared" si="50"/>
        <v>0</v>
      </c>
      <c r="AF86" s="555">
        <f t="shared" si="51"/>
        <v>0</v>
      </c>
      <c r="AG86" s="555">
        <f t="shared" si="52"/>
        <v>0</v>
      </c>
      <c r="AH86" s="555">
        <f t="shared" si="53"/>
        <v>0</v>
      </c>
      <c r="AI86" s="555">
        <f t="shared" si="54"/>
        <v>0</v>
      </c>
      <c r="AJ86" s="196">
        <f t="shared" si="55"/>
        <v>0</v>
      </c>
      <c r="AK86" s="555">
        <f t="shared" si="56"/>
        <v>0</v>
      </c>
      <c r="AL86" s="555">
        <f t="shared" si="57"/>
        <v>0</v>
      </c>
      <c r="AM86" s="682">
        <f t="shared" si="58"/>
        <v>0</v>
      </c>
      <c r="AN86" s="555">
        <f t="shared" si="59"/>
        <v>0</v>
      </c>
      <c r="AO86" s="683">
        <f t="shared" si="60"/>
        <v>0</v>
      </c>
      <c r="AP86" s="684">
        <f t="shared" si="61"/>
        <v>0</v>
      </c>
      <c r="AQ86" s="685">
        <f t="shared" si="62"/>
        <v>0</v>
      </c>
      <c r="AR86" s="677">
        <f t="shared" si="95"/>
        <v>0</v>
      </c>
      <c r="AS86" s="686">
        <f t="shared" si="63"/>
        <v>0</v>
      </c>
      <c r="AT86" s="685">
        <f t="shared" si="64"/>
        <v>0</v>
      </c>
      <c r="AU86" s="677">
        <f t="shared" si="96"/>
        <v>0</v>
      </c>
      <c r="AV86" s="687">
        <f t="shared" si="65"/>
        <v>0</v>
      </c>
      <c r="AW86" s="685">
        <f t="shared" si="66"/>
        <v>0</v>
      </c>
      <c r="AX86" s="678">
        <f t="shared" si="97"/>
        <v>0</v>
      </c>
      <c r="AY86" s="688">
        <f t="shared" si="88"/>
        <v>0</v>
      </c>
      <c r="AZ86" s="689">
        <f t="shared" si="89"/>
        <v>0</v>
      </c>
      <c r="BA86" s="689">
        <f t="shared" si="90"/>
        <v>0</v>
      </c>
      <c r="BB86" s="681"/>
      <c r="BC86" s="690">
        <f t="shared" si="67"/>
        <v>0</v>
      </c>
      <c r="BD86" s="690">
        <f t="shared" si="91"/>
        <v>0</v>
      </c>
      <c r="BE86" s="690">
        <f t="shared" si="68"/>
        <v>0</v>
      </c>
      <c r="BF86" s="680">
        <f t="shared" si="73"/>
        <v>0</v>
      </c>
      <c r="BG86" s="680">
        <f t="shared" si="74"/>
        <v>0</v>
      </c>
      <c r="BH86" s="680">
        <f t="shared" si="75"/>
        <v>0</v>
      </c>
      <c r="BI86" s="555"/>
      <c r="BJ86" s="387" t="str">
        <f t="shared" si="76"/>
        <v/>
      </c>
      <c r="BK86" s="680">
        <f t="shared" si="85"/>
        <v>0</v>
      </c>
      <c r="BL86" s="680">
        <f t="shared" si="86"/>
        <v>0</v>
      </c>
      <c r="BM86" s="680">
        <f t="shared" si="87"/>
        <v>0</v>
      </c>
    </row>
    <row r="87" spans="2:65" x14ac:dyDescent="0.35">
      <c r="B87" s="738">
        <v>28</v>
      </c>
      <c r="C87" s="23"/>
      <c r="D87" s="23"/>
      <c r="E87" s="18"/>
      <c r="F87" s="18"/>
      <c r="G87" s="23"/>
      <c r="H87" s="12"/>
      <c r="I87" s="26"/>
      <c r="J87" s="2"/>
      <c r="K87" s="12"/>
      <c r="L87" s="12"/>
      <c r="M87" s="209"/>
      <c r="N87" s="19"/>
      <c r="O87" s="12"/>
      <c r="P87" s="29"/>
      <c r="Q87" s="15"/>
      <c r="R87" s="676">
        <f t="shared" si="92"/>
        <v>0</v>
      </c>
      <c r="S87" s="33"/>
      <c r="T87" s="15"/>
      <c r="U87" s="677">
        <f t="shared" si="93"/>
        <v>0</v>
      </c>
      <c r="V87" s="37"/>
      <c r="W87" s="15"/>
      <c r="X87" s="678">
        <f t="shared" si="94"/>
        <v>0</v>
      </c>
      <c r="Y87" s="679">
        <f t="shared" si="70"/>
        <v>0</v>
      </c>
      <c r="Z87" s="680">
        <f t="shared" si="71"/>
        <v>0</v>
      </c>
      <c r="AA87" s="680">
        <f t="shared" si="72"/>
        <v>0</v>
      </c>
      <c r="AB87" s="269"/>
      <c r="AC87" s="482">
        <f t="shared" si="48"/>
        <v>0</v>
      </c>
      <c r="AD87" s="387">
        <f t="shared" si="49"/>
        <v>0</v>
      </c>
      <c r="AE87" s="555">
        <f t="shared" si="50"/>
        <v>0</v>
      </c>
      <c r="AF87" s="555">
        <f t="shared" si="51"/>
        <v>0</v>
      </c>
      <c r="AG87" s="555">
        <f t="shared" si="52"/>
        <v>0</v>
      </c>
      <c r="AH87" s="555">
        <f t="shared" si="53"/>
        <v>0</v>
      </c>
      <c r="AI87" s="555">
        <f t="shared" si="54"/>
        <v>0</v>
      </c>
      <c r="AJ87" s="196">
        <f t="shared" si="55"/>
        <v>0</v>
      </c>
      <c r="AK87" s="555">
        <f t="shared" si="56"/>
        <v>0</v>
      </c>
      <c r="AL87" s="555">
        <f t="shared" si="57"/>
        <v>0</v>
      </c>
      <c r="AM87" s="682">
        <f t="shared" si="58"/>
        <v>0</v>
      </c>
      <c r="AN87" s="555">
        <f t="shared" si="59"/>
        <v>0</v>
      </c>
      <c r="AO87" s="683">
        <f t="shared" si="60"/>
        <v>0</v>
      </c>
      <c r="AP87" s="684">
        <f t="shared" si="61"/>
        <v>0</v>
      </c>
      <c r="AQ87" s="685">
        <f t="shared" si="62"/>
        <v>0</v>
      </c>
      <c r="AR87" s="677">
        <f t="shared" si="95"/>
        <v>0</v>
      </c>
      <c r="AS87" s="686">
        <f t="shared" si="63"/>
        <v>0</v>
      </c>
      <c r="AT87" s="685">
        <f t="shared" si="64"/>
        <v>0</v>
      </c>
      <c r="AU87" s="677">
        <f t="shared" si="96"/>
        <v>0</v>
      </c>
      <c r="AV87" s="687">
        <f t="shared" si="65"/>
        <v>0</v>
      </c>
      <c r="AW87" s="685">
        <f t="shared" si="66"/>
        <v>0</v>
      </c>
      <c r="AX87" s="678">
        <f t="shared" si="97"/>
        <v>0</v>
      </c>
      <c r="AY87" s="688">
        <f t="shared" si="88"/>
        <v>0</v>
      </c>
      <c r="AZ87" s="689">
        <f t="shared" si="89"/>
        <v>0</v>
      </c>
      <c r="BA87" s="689">
        <f t="shared" si="90"/>
        <v>0</v>
      </c>
      <c r="BB87" s="681"/>
      <c r="BC87" s="690">
        <f t="shared" si="67"/>
        <v>0</v>
      </c>
      <c r="BD87" s="690">
        <f t="shared" si="91"/>
        <v>0</v>
      </c>
      <c r="BE87" s="690">
        <f t="shared" si="68"/>
        <v>0</v>
      </c>
      <c r="BF87" s="680">
        <f t="shared" si="73"/>
        <v>0</v>
      </c>
      <c r="BG87" s="680">
        <f t="shared" si="74"/>
        <v>0</v>
      </c>
      <c r="BH87" s="680">
        <f t="shared" si="75"/>
        <v>0</v>
      </c>
      <c r="BI87" s="555"/>
      <c r="BJ87" s="387" t="str">
        <f t="shared" si="76"/>
        <v/>
      </c>
      <c r="BK87" s="680">
        <f t="shared" si="85"/>
        <v>0</v>
      </c>
      <c r="BL87" s="680">
        <f t="shared" si="86"/>
        <v>0</v>
      </c>
      <c r="BM87" s="680">
        <f t="shared" si="87"/>
        <v>0</v>
      </c>
    </row>
    <row r="88" spans="2:65" x14ac:dyDescent="0.35">
      <c r="B88" s="738">
        <v>29</v>
      </c>
      <c r="C88" s="23"/>
      <c r="D88" s="23"/>
      <c r="E88" s="18"/>
      <c r="F88" s="18"/>
      <c r="G88" s="23"/>
      <c r="H88" s="12"/>
      <c r="I88" s="26"/>
      <c r="J88" s="2"/>
      <c r="K88" s="12"/>
      <c r="L88" s="12"/>
      <c r="M88" s="209"/>
      <c r="N88" s="19"/>
      <c r="O88" s="12"/>
      <c r="P88" s="29"/>
      <c r="Q88" s="15"/>
      <c r="R88" s="676">
        <f t="shared" si="92"/>
        <v>0</v>
      </c>
      <c r="S88" s="33"/>
      <c r="T88" s="15"/>
      <c r="U88" s="677">
        <f t="shared" si="93"/>
        <v>0</v>
      </c>
      <c r="V88" s="37"/>
      <c r="W88" s="15"/>
      <c r="X88" s="678">
        <f t="shared" si="94"/>
        <v>0</v>
      </c>
      <c r="Y88" s="679">
        <f t="shared" si="70"/>
        <v>0</v>
      </c>
      <c r="Z88" s="680">
        <f t="shared" si="71"/>
        <v>0</v>
      </c>
      <c r="AA88" s="680">
        <f t="shared" si="72"/>
        <v>0</v>
      </c>
      <c r="AB88" s="269"/>
      <c r="AC88" s="482">
        <f t="shared" si="48"/>
        <v>0</v>
      </c>
      <c r="AD88" s="387">
        <f t="shared" si="49"/>
        <v>0</v>
      </c>
      <c r="AE88" s="555">
        <f t="shared" si="50"/>
        <v>0</v>
      </c>
      <c r="AF88" s="555">
        <f t="shared" si="51"/>
        <v>0</v>
      </c>
      <c r="AG88" s="555">
        <f t="shared" si="52"/>
        <v>0</v>
      </c>
      <c r="AH88" s="555">
        <f t="shared" si="53"/>
        <v>0</v>
      </c>
      <c r="AI88" s="555">
        <f t="shared" si="54"/>
        <v>0</v>
      </c>
      <c r="AJ88" s="196">
        <f t="shared" si="55"/>
        <v>0</v>
      </c>
      <c r="AK88" s="555">
        <f t="shared" si="56"/>
        <v>0</v>
      </c>
      <c r="AL88" s="555">
        <f t="shared" si="57"/>
        <v>0</v>
      </c>
      <c r="AM88" s="682">
        <f t="shared" si="58"/>
        <v>0</v>
      </c>
      <c r="AN88" s="555">
        <f t="shared" si="59"/>
        <v>0</v>
      </c>
      <c r="AO88" s="683">
        <f t="shared" si="60"/>
        <v>0</v>
      </c>
      <c r="AP88" s="684">
        <f t="shared" si="61"/>
        <v>0</v>
      </c>
      <c r="AQ88" s="685">
        <f t="shared" si="62"/>
        <v>0</v>
      </c>
      <c r="AR88" s="677">
        <f t="shared" si="95"/>
        <v>0</v>
      </c>
      <c r="AS88" s="686">
        <f t="shared" si="63"/>
        <v>0</v>
      </c>
      <c r="AT88" s="685">
        <f t="shared" si="64"/>
        <v>0</v>
      </c>
      <c r="AU88" s="677">
        <f t="shared" si="96"/>
        <v>0</v>
      </c>
      <c r="AV88" s="687">
        <f t="shared" si="65"/>
        <v>0</v>
      </c>
      <c r="AW88" s="685">
        <f t="shared" si="66"/>
        <v>0</v>
      </c>
      <c r="AX88" s="678">
        <f t="shared" si="97"/>
        <v>0</v>
      </c>
      <c r="AY88" s="688">
        <f t="shared" si="88"/>
        <v>0</v>
      </c>
      <c r="AZ88" s="689">
        <f t="shared" si="89"/>
        <v>0</v>
      </c>
      <c r="BA88" s="689">
        <f t="shared" si="90"/>
        <v>0</v>
      </c>
      <c r="BB88" s="681"/>
      <c r="BC88" s="690">
        <f t="shared" si="67"/>
        <v>0</v>
      </c>
      <c r="BD88" s="690">
        <f t="shared" si="91"/>
        <v>0</v>
      </c>
      <c r="BE88" s="690">
        <f t="shared" si="68"/>
        <v>0</v>
      </c>
      <c r="BF88" s="680">
        <f t="shared" si="73"/>
        <v>0</v>
      </c>
      <c r="BG88" s="680">
        <f t="shared" si="74"/>
        <v>0</v>
      </c>
      <c r="BH88" s="680">
        <f t="shared" si="75"/>
        <v>0</v>
      </c>
      <c r="BI88" s="555"/>
      <c r="BJ88" s="387" t="str">
        <f t="shared" si="76"/>
        <v/>
      </c>
      <c r="BK88" s="680">
        <f t="shared" si="85"/>
        <v>0</v>
      </c>
      <c r="BL88" s="680">
        <f t="shared" si="86"/>
        <v>0</v>
      </c>
      <c r="BM88" s="680">
        <f t="shared" si="87"/>
        <v>0</v>
      </c>
    </row>
    <row r="89" spans="2:65" x14ac:dyDescent="0.35">
      <c r="B89" s="738">
        <v>30</v>
      </c>
      <c r="C89" s="23"/>
      <c r="D89" s="23"/>
      <c r="E89" s="18"/>
      <c r="F89" s="18"/>
      <c r="G89" s="23"/>
      <c r="H89" s="12"/>
      <c r="I89" s="26"/>
      <c r="J89" s="2"/>
      <c r="K89" s="12"/>
      <c r="L89" s="12"/>
      <c r="M89" s="209"/>
      <c r="N89" s="19"/>
      <c r="O89" s="12"/>
      <c r="P89" s="29"/>
      <c r="Q89" s="15"/>
      <c r="R89" s="676">
        <f t="shared" si="92"/>
        <v>0</v>
      </c>
      <c r="S89" s="33"/>
      <c r="T89" s="15"/>
      <c r="U89" s="677">
        <f t="shared" si="93"/>
        <v>0</v>
      </c>
      <c r="V89" s="37"/>
      <c r="W89" s="15"/>
      <c r="X89" s="678">
        <f t="shared" si="94"/>
        <v>0</v>
      </c>
      <c r="Y89" s="679">
        <f t="shared" si="70"/>
        <v>0</v>
      </c>
      <c r="Z89" s="680">
        <f t="shared" si="71"/>
        <v>0</v>
      </c>
      <c r="AA89" s="680">
        <f t="shared" si="72"/>
        <v>0</v>
      </c>
      <c r="AB89" s="269"/>
      <c r="AC89" s="482">
        <f t="shared" si="48"/>
        <v>0</v>
      </c>
      <c r="AD89" s="387">
        <f t="shared" si="49"/>
        <v>0</v>
      </c>
      <c r="AE89" s="555">
        <f t="shared" si="50"/>
        <v>0</v>
      </c>
      <c r="AF89" s="555">
        <f t="shared" si="51"/>
        <v>0</v>
      </c>
      <c r="AG89" s="555">
        <f t="shared" si="52"/>
        <v>0</v>
      </c>
      <c r="AH89" s="555">
        <f t="shared" si="53"/>
        <v>0</v>
      </c>
      <c r="AI89" s="555">
        <f t="shared" si="54"/>
        <v>0</v>
      </c>
      <c r="AJ89" s="196">
        <f t="shared" si="55"/>
        <v>0</v>
      </c>
      <c r="AK89" s="555">
        <f t="shared" si="56"/>
        <v>0</v>
      </c>
      <c r="AL89" s="555">
        <f t="shared" si="57"/>
        <v>0</v>
      </c>
      <c r="AM89" s="682">
        <f t="shared" si="58"/>
        <v>0</v>
      </c>
      <c r="AN89" s="555">
        <f t="shared" si="59"/>
        <v>0</v>
      </c>
      <c r="AO89" s="683">
        <f t="shared" si="60"/>
        <v>0</v>
      </c>
      <c r="AP89" s="684">
        <f t="shared" si="61"/>
        <v>0</v>
      </c>
      <c r="AQ89" s="685">
        <f t="shared" si="62"/>
        <v>0</v>
      </c>
      <c r="AR89" s="677">
        <f t="shared" si="95"/>
        <v>0</v>
      </c>
      <c r="AS89" s="686">
        <f t="shared" si="63"/>
        <v>0</v>
      </c>
      <c r="AT89" s="685">
        <f t="shared" si="64"/>
        <v>0</v>
      </c>
      <c r="AU89" s="677">
        <f t="shared" si="96"/>
        <v>0</v>
      </c>
      <c r="AV89" s="687">
        <f t="shared" si="65"/>
        <v>0</v>
      </c>
      <c r="AW89" s="685">
        <f t="shared" si="66"/>
        <v>0</v>
      </c>
      <c r="AX89" s="678">
        <f t="shared" si="97"/>
        <v>0</v>
      </c>
      <c r="AY89" s="688">
        <f t="shared" si="88"/>
        <v>0</v>
      </c>
      <c r="AZ89" s="689">
        <f t="shared" si="89"/>
        <v>0</v>
      </c>
      <c r="BA89" s="689">
        <f t="shared" si="90"/>
        <v>0</v>
      </c>
      <c r="BB89" s="681"/>
      <c r="BC89" s="690">
        <f t="shared" si="67"/>
        <v>0</v>
      </c>
      <c r="BD89" s="690">
        <f t="shared" si="91"/>
        <v>0</v>
      </c>
      <c r="BE89" s="690">
        <f t="shared" si="68"/>
        <v>0</v>
      </c>
      <c r="BF89" s="680">
        <f t="shared" si="73"/>
        <v>0</v>
      </c>
      <c r="BG89" s="680">
        <f t="shared" si="74"/>
        <v>0</v>
      </c>
      <c r="BH89" s="680">
        <f t="shared" si="75"/>
        <v>0</v>
      </c>
      <c r="BI89" s="555"/>
      <c r="BJ89" s="387" t="str">
        <f t="shared" si="76"/>
        <v/>
      </c>
      <c r="BK89" s="680">
        <f t="shared" si="85"/>
        <v>0</v>
      </c>
      <c r="BL89" s="680">
        <f t="shared" si="86"/>
        <v>0</v>
      </c>
      <c r="BM89" s="680">
        <f t="shared" si="87"/>
        <v>0</v>
      </c>
    </row>
    <row r="90" spans="2:65" x14ac:dyDescent="0.35">
      <c r="B90" s="738">
        <v>31</v>
      </c>
      <c r="C90" s="23"/>
      <c r="D90" s="23"/>
      <c r="E90" s="18"/>
      <c r="F90" s="18"/>
      <c r="G90" s="23"/>
      <c r="H90" s="12"/>
      <c r="I90" s="26"/>
      <c r="J90" s="2"/>
      <c r="K90" s="12"/>
      <c r="L90" s="12"/>
      <c r="M90" s="209"/>
      <c r="N90" s="19"/>
      <c r="O90" s="12"/>
      <c r="P90" s="29"/>
      <c r="Q90" s="15"/>
      <c r="R90" s="676">
        <f t="shared" si="92"/>
        <v>0</v>
      </c>
      <c r="S90" s="33"/>
      <c r="T90" s="15"/>
      <c r="U90" s="677">
        <f t="shared" si="93"/>
        <v>0</v>
      </c>
      <c r="V90" s="37"/>
      <c r="W90" s="15"/>
      <c r="X90" s="678">
        <f t="shared" si="94"/>
        <v>0</v>
      </c>
      <c r="Y90" s="679">
        <f t="shared" si="70"/>
        <v>0</v>
      </c>
      <c r="Z90" s="680">
        <f t="shared" si="71"/>
        <v>0</v>
      </c>
      <c r="AA90" s="680">
        <f t="shared" si="72"/>
        <v>0</v>
      </c>
      <c r="AB90" s="269"/>
      <c r="AC90" s="482">
        <f t="shared" si="48"/>
        <v>0</v>
      </c>
      <c r="AD90" s="387">
        <f t="shared" si="49"/>
        <v>0</v>
      </c>
      <c r="AE90" s="555">
        <f t="shared" si="50"/>
        <v>0</v>
      </c>
      <c r="AF90" s="555">
        <f t="shared" si="51"/>
        <v>0</v>
      </c>
      <c r="AG90" s="555">
        <f t="shared" si="52"/>
        <v>0</v>
      </c>
      <c r="AH90" s="555">
        <f t="shared" si="53"/>
        <v>0</v>
      </c>
      <c r="AI90" s="555">
        <f t="shared" si="54"/>
        <v>0</v>
      </c>
      <c r="AJ90" s="196">
        <f t="shared" si="55"/>
        <v>0</v>
      </c>
      <c r="AK90" s="555">
        <f t="shared" si="56"/>
        <v>0</v>
      </c>
      <c r="AL90" s="555">
        <f t="shared" si="57"/>
        <v>0</v>
      </c>
      <c r="AM90" s="682">
        <f t="shared" si="58"/>
        <v>0</v>
      </c>
      <c r="AN90" s="555">
        <f t="shared" si="59"/>
        <v>0</v>
      </c>
      <c r="AO90" s="683">
        <f t="shared" si="60"/>
        <v>0</v>
      </c>
      <c r="AP90" s="684">
        <f t="shared" si="61"/>
        <v>0</v>
      </c>
      <c r="AQ90" s="685">
        <f t="shared" si="62"/>
        <v>0</v>
      </c>
      <c r="AR90" s="677">
        <f t="shared" si="95"/>
        <v>0</v>
      </c>
      <c r="AS90" s="686">
        <f t="shared" si="63"/>
        <v>0</v>
      </c>
      <c r="AT90" s="685">
        <f t="shared" si="64"/>
        <v>0</v>
      </c>
      <c r="AU90" s="677">
        <f t="shared" si="96"/>
        <v>0</v>
      </c>
      <c r="AV90" s="687">
        <f t="shared" si="65"/>
        <v>0</v>
      </c>
      <c r="AW90" s="685">
        <f t="shared" si="66"/>
        <v>0</v>
      </c>
      <c r="AX90" s="678">
        <f t="shared" si="97"/>
        <v>0</v>
      </c>
      <c r="AY90" s="688">
        <f t="shared" si="88"/>
        <v>0</v>
      </c>
      <c r="AZ90" s="689">
        <f t="shared" si="89"/>
        <v>0</v>
      </c>
      <c r="BA90" s="689">
        <f t="shared" si="90"/>
        <v>0</v>
      </c>
      <c r="BB90" s="681"/>
      <c r="BC90" s="690">
        <f t="shared" si="67"/>
        <v>0</v>
      </c>
      <c r="BD90" s="690">
        <f t="shared" si="91"/>
        <v>0</v>
      </c>
      <c r="BE90" s="690">
        <f t="shared" si="68"/>
        <v>0</v>
      </c>
      <c r="BF90" s="680">
        <f t="shared" si="73"/>
        <v>0</v>
      </c>
      <c r="BG90" s="680">
        <f t="shared" si="74"/>
        <v>0</v>
      </c>
      <c r="BH90" s="680">
        <f t="shared" si="75"/>
        <v>0</v>
      </c>
      <c r="BI90" s="555"/>
      <c r="BJ90" s="387" t="str">
        <f t="shared" si="76"/>
        <v/>
      </c>
      <c r="BK90" s="680">
        <f t="shared" si="85"/>
        <v>0</v>
      </c>
      <c r="BL90" s="680">
        <f t="shared" si="86"/>
        <v>0</v>
      </c>
      <c r="BM90" s="680">
        <f t="shared" si="87"/>
        <v>0</v>
      </c>
    </row>
    <row r="91" spans="2:65" x14ac:dyDescent="0.35">
      <c r="B91" s="738">
        <v>32</v>
      </c>
      <c r="C91" s="23"/>
      <c r="D91" s="23"/>
      <c r="E91" s="18"/>
      <c r="F91" s="18"/>
      <c r="G91" s="23"/>
      <c r="H91" s="12"/>
      <c r="I91" s="26"/>
      <c r="J91" s="2"/>
      <c r="K91" s="12"/>
      <c r="L91" s="12"/>
      <c r="M91" s="209"/>
      <c r="N91" s="19"/>
      <c r="O91" s="12"/>
      <c r="P91" s="29"/>
      <c r="Q91" s="15"/>
      <c r="R91" s="676">
        <f t="shared" si="92"/>
        <v>0</v>
      </c>
      <c r="S91" s="33"/>
      <c r="T91" s="15"/>
      <c r="U91" s="677">
        <f t="shared" si="93"/>
        <v>0</v>
      </c>
      <c r="V91" s="37"/>
      <c r="W91" s="15"/>
      <c r="X91" s="678">
        <f t="shared" si="94"/>
        <v>0</v>
      </c>
      <c r="Y91" s="679">
        <f t="shared" si="70"/>
        <v>0</v>
      </c>
      <c r="Z91" s="680">
        <f t="shared" si="71"/>
        <v>0</v>
      </c>
      <c r="AA91" s="680">
        <f t="shared" si="72"/>
        <v>0</v>
      </c>
      <c r="AB91" s="269"/>
      <c r="AC91" s="482">
        <f t="shared" si="48"/>
        <v>0</v>
      </c>
      <c r="AD91" s="387">
        <f t="shared" si="49"/>
        <v>0</v>
      </c>
      <c r="AE91" s="555">
        <f t="shared" si="50"/>
        <v>0</v>
      </c>
      <c r="AF91" s="555">
        <f t="shared" si="51"/>
        <v>0</v>
      </c>
      <c r="AG91" s="555">
        <f t="shared" si="52"/>
        <v>0</v>
      </c>
      <c r="AH91" s="555">
        <f t="shared" si="53"/>
        <v>0</v>
      </c>
      <c r="AI91" s="555">
        <f t="shared" si="54"/>
        <v>0</v>
      </c>
      <c r="AJ91" s="196">
        <f t="shared" si="55"/>
        <v>0</v>
      </c>
      <c r="AK91" s="555">
        <f t="shared" si="56"/>
        <v>0</v>
      </c>
      <c r="AL91" s="555">
        <f t="shared" si="57"/>
        <v>0</v>
      </c>
      <c r="AM91" s="682">
        <f t="shared" si="58"/>
        <v>0</v>
      </c>
      <c r="AN91" s="555">
        <f t="shared" si="59"/>
        <v>0</v>
      </c>
      <c r="AO91" s="683">
        <f t="shared" si="60"/>
        <v>0</v>
      </c>
      <c r="AP91" s="684">
        <f t="shared" si="61"/>
        <v>0</v>
      </c>
      <c r="AQ91" s="685">
        <f t="shared" si="62"/>
        <v>0</v>
      </c>
      <c r="AR91" s="677">
        <f t="shared" si="95"/>
        <v>0</v>
      </c>
      <c r="AS91" s="686">
        <f t="shared" si="63"/>
        <v>0</v>
      </c>
      <c r="AT91" s="685">
        <f t="shared" si="64"/>
        <v>0</v>
      </c>
      <c r="AU91" s="677">
        <f t="shared" si="96"/>
        <v>0</v>
      </c>
      <c r="AV91" s="687">
        <f t="shared" si="65"/>
        <v>0</v>
      </c>
      <c r="AW91" s="685">
        <f t="shared" si="66"/>
        <v>0</v>
      </c>
      <c r="AX91" s="678">
        <f t="shared" si="97"/>
        <v>0</v>
      </c>
      <c r="AY91" s="688">
        <f t="shared" si="88"/>
        <v>0</v>
      </c>
      <c r="AZ91" s="689">
        <f t="shared" si="89"/>
        <v>0</v>
      </c>
      <c r="BA91" s="689">
        <f t="shared" si="90"/>
        <v>0</v>
      </c>
      <c r="BB91" s="681"/>
      <c r="BC91" s="690">
        <f t="shared" si="67"/>
        <v>0</v>
      </c>
      <c r="BD91" s="690">
        <f t="shared" si="91"/>
        <v>0</v>
      </c>
      <c r="BE91" s="690">
        <f t="shared" si="68"/>
        <v>0</v>
      </c>
      <c r="BF91" s="680">
        <f t="shared" si="73"/>
        <v>0</v>
      </c>
      <c r="BG91" s="680">
        <f t="shared" si="74"/>
        <v>0</v>
      </c>
      <c r="BH91" s="680">
        <f t="shared" si="75"/>
        <v>0</v>
      </c>
      <c r="BI91" s="555"/>
      <c r="BJ91" s="387" t="str">
        <f t="shared" si="76"/>
        <v/>
      </c>
      <c r="BK91" s="680">
        <f t="shared" si="85"/>
        <v>0</v>
      </c>
      <c r="BL91" s="680">
        <f t="shared" si="86"/>
        <v>0</v>
      </c>
      <c r="BM91" s="680">
        <f t="shared" si="87"/>
        <v>0</v>
      </c>
    </row>
    <row r="92" spans="2:65" x14ac:dyDescent="0.35">
      <c r="B92" s="738">
        <v>33</v>
      </c>
      <c r="C92" s="23"/>
      <c r="D92" s="23"/>
      <c r="E92" s="18"/>
      <c r="F92" s="18"/>
      <c r="G92" s="23"/>
      <c r="H92" s="12"/>
      <c r="I92" s="26"/>
      <c r="J92" s="2"/>
      <c r="K92" s="12"/>
      <c r="L92" s="12"/>
      <c r="M92" s="209"/>
      <c r="N92" s="19"/>
      <c r="O92" s="12"/>
      <c r="P92" s="29"/>
      <c r="Q92" s="15"/>
      <c r="R92" s="676">
        <f t="shared" si="92"/>
        <v>0</v>
      </c>
      <c r="S92" s="33"/>
      <c r="T92" s="15"/>
      <c r="U92" s="677">
        <f t="shared" si="93"/>
        <v>0</v>
      </c>
      <c r="V92" s="37"/>
      <c r="W92" s="15"/>
      <c r="X92" s="678">
        <f t="shared" si="94"/>
        <v>0</v>
      </c>
      <c r="Y92" s="679">
        <f t="shared" si="70"/>
        <v>0</v>
      </c>
      <c r="Z92" s="680">
        <f t="shared" si="71"/>
        <v>0</v>
      </c>
      <c r="AA92" s="680">
        <f t="shared" si="72"/>
        <v>0</v>
      </c>
      <c r="AB92" s="269"/>
      <c r="AC92" s="482">
        <f t="shared" si="48"/>
        <v>0</v>
      </c>
      <c r="AD92" s="387">
        <f t="shared" si="49"/>
        <v>0</v>
      </c>
      <c r="AE92" s="555">
        <f t="shared" si="50"/>
        <v>0</v>
      </c>
      <c r="AF92" s="555">
        <f t="shared" si="51"/>
        <v>0</v>
      </c>
      <c r="AG92" s="555">
        <f t="shared" si="52"/>
        <v>0</v>
      </c>
      <c r="AH92" s="555">
        <f t="shared" si="53"/>
        <v>0</v>
      </c>
      <c r="AI92" s="555">
        <f t="shared" si="54"/>
        <v>0</v>
      </c>
      <c r="AJ92" s="196">
        <f t="shared" si="55"/>
        <v>0</v>
      </c>
      <c r="AK92" s="555">
        <f t="shared" si="56"/>
        <v>0</v>
      </c>
      <c r="AL92" s="555">
        <f t="shared" si="57"/>
        <v>0</v>
      </c>
      <c r="AM92" s="682">
        <f t="shared" si="58"/>
        <v>0</v>
      </c>
      <c r="AN92" s="555">
        <f t="shared" si="59"/>
        <v>0</v>
      </c>
      <c r="AO92" s="683">
        <f t="shared" si="60"/>
        <v>0</v>
      </c>
      <c r="AP92" s="684">
        <f t="shared" si="61"/>
        <v>0</v>
      </c>
      <c r="AQ92" s="685">
        <f t="shared" si="62"/>
        <v>0</v>
      </c>
      <c r="AR92" s="677">
        <f t="shared" si="95"/>
        <v>0</v>
      </c>
      <c r="AS92" s="686">
        <f t="shared" si="63"/>
        <v>0</v>
      </c>
      <c r="AT92" s="685">
        <f t="shared" si="64"/>
        <v>0</v>
      </c>
      <c r="AU92" s="677">
        <f t="shared" si="96"/>
        <v>0</v>
      </c>
      <c r="AV92" s="687">
        <f t="shared" si="65"/>
        <v>0</v>
      </c>
      <c r="AW92" s="685">
        <f t="shared" si="66"/>
        <v>0</v>
      </c>
      <c r="AX92" s="678">
        <f t="shared" si="97"/>
        <v>0</v>
      </c>
      <c r="AY92" s="688">
        <f t="shared" si="88"/>
        <v>0</v>
      </c>
      <c r="AZ92" s="689">
        <f t="shared" si="89"/>
        <v>0</v>
      </c>
      <c r="BA92" s="689">
        <f t="shared" si="90"/>
        <v>0</v>
      </c>
      <c r="BB92" s="681"/>
      <c r="BC92" s="690">
        <f t="shared" si="67"/>
        <v>0</v>
      </c>
      <c r="BD92" s="690">
        <f t="shared" si="91"/>
        <v>0</v>
      </c>
      <c r="BE92" s="690">
        <f t="shared" si="68"/>
        <v>0</v>
      </c>
      <c r="BF92" s="680">
        <f t="shared" si="73"/>
        <v>0</v>
      </c>
      <c r="BG92" s="680">
        <f t="shared" si="74"/>
        <v>0</v>
      </c>
      <c r="BH92" s="680">
        <f t="shared" si="75"/>
        <v>0</v>
      </c>
      <c r="BI92" s="555"/>
      <c r="BJ92" s="387" t="str">
        <f t="shared" si="76"/>
        <v/>
      </c>
      <c r="BK92" s="680">
        <f t="shared" si="85"/>
        <v>0</v>
      </c>
      <c r="BL92" s="680">
        <f t="shared" si="86"/>
        <v>0</v>
      </c>
      <c r="BM92" s="680">
        <f t="shared" si="87"/>
        <v>0</v>
      </c>
    </row>
    <row r="93" spans="2:65" x14ac:dyDescent="0.35">
      <c r="B93" s="738">
        <v>34</v>
      </c>
      <c r="C93" s="23"/>
      <c r="D93" s="23"/>
      <c r="E93" s="18"/>
      <c r="F93" s="18"/>
      <c r="G93" s="23"/>
      <c r="H93" s="12"/>
      <c r="I93" s="26"/>
      <c r="J93" s="2"/>
      <c r="K93" s="12"/>
      <c r="L93" s="12"/>
      <c r="M93" s="209"/>
      <c r="N93" s="19"/>
      <c r="O93" s="12"/>
      <c r="P93" s="29"/>
      <c r="Q93" s="15"/>
      <c r="R93" s="676">
        <f t="shared" si="92"/>
        <v>0</v>
      </c>
      <c r="S93" s="33"/>
      <c r="T93" s="15"/>
      <c r="U93" s="677">
        <f t="shared" si="93"/>
        <v>0</v>
      </c>
      <c r="V93" s="37"/>
      <c r="W93" s="15"/>
      <c r="X93" s="678">
        <f t="shared" si="94"/>
        <v>0</v>
      </c>
      <c r="Y93" s="679">
        <f t="shared" si="70"/>
        <v>0</v>
      </c>
      <c r="Z93" s="680">
        <f t="shared" si="71"/>
        <v>0</v>
      </c>
      <c r="AA93" s="680">
        <f t="shared" si="72"/>
        <v>0</v>
      </c>
      <c r="AB93" s="269"/>
      <c r="AC93" s="482">
        <f t="shared" si="48"/>
        <v>0</v>
      </c>
      <c r="AD93" s="387">
        <f t="shared" si="49"/>
        <v>0</v>
      </c>
      <c r="AE93" s="555">
        <f t="shared" si="50"/>
        <v>0</v>
      </c>
      <c r="AF93" s="555">
        <f t="shared" si="51"/>
        <v>0</v>
      </c>
      <c r="AG93" s="555">
        <f t="shared" si="52"/>
        <v>0</v>
      </c>
      <c r="AH93" s="555">
        <f t="shared" si="53"/>
        <v>0</v>
      </c>
      <c r="AI93" s="555">
        <f t="shared" si="54"/>
        <v>0</v>
      </c>
      <c r="AJ93" s="196">
        <f t="shared" si="55"/>
        <v>0</v>
      </c>
      <c r="AK93" s="555">
        <f t="shared" si="56"/>
        <v>0</v>
      </c>
      <c r="AL93" s="555">
        <f t="shared" si="57"/>
        <v>0</v>
      </c>
      <c r="AM93" s="682">
        <f t="shared" si="58"/>
        <v>0</v>
      </c>
      <c r="AN93" s="555">
        <f t="shared" si="59"/>
        <v>0</v>
      </c>
      <c r="AO93" s="683">
        <f t="shared" si="60"/>
        <v>0</v>
      </c>
      <c r="AP93" s="684">
        <f t="shared" si="61"/>
        <v>0</v>
      </c>
      <c r="AQ93" s="685">
        <f t="shared" si="62"/>
        <v>0</v>
      </c>
      <c r="AR93" s="677">
        <f t="shared" si="95"/>
        <v>0</v>
      </c>
      <c r="AS93" s="686">
        <f t="shared" si="63"/>
        <v>0</v>
      </c>
      <c r="AT93" s="685">
        <f t="shared" si="64"/>
        <v>0</v>
      </c>
      <c r="AU93" s="677">
        <f t="shared" si="96"/>
        <v>0</v>
      </c>
      <c r="AV93" s="687">
        <f t="shared" si="65"/>
        <v>0</v>
      </c>
      <c r="AW93" s="685">
        <f t="shared" si="66"/>
        <v>0</v>
      </c>
      <c r="AX93" s="678">
        <f t="shared" si="97"/>
        <v>0</v>
      </c>
      <c r="AY93" s="688">
        <f t="shared" si="88"/>
        <v>0</v>
      </c>
      <c r="AZ93" s="689">
        <f t="shared" si="89"/>
        <v>0</v>
      </c>
      <c r="BA93" s="689">
        <f t="shared" si="90"/>
        <v>0</v>
      </c>
      <c r="BB93" s="681"/>
      <c r="BC93" s="690">
        <f t="shared" si="67"/>
        <v>0</v>
      </c>
      <c r="BD93" s="690">
        <f t="shared" si="91"/>
        <v>0</v>
      </c>
      <c r="BE93" s="690">
        <f t="shared" si="68"/>
        <v>0</v>
      </c>
      <c r="BF93" s="680">
        <f t="shared" si="73"/>
        <v>0</v>
      </c>
      <c r="BG93" s="680">
        <f t="shared" si="74"/>
        <v>0</v>
      </c>
      <c r="BH93" s="680">
        <f t="shared" si="75"/>
        <v>0</v>
      </c>
      <c r="BI93" s="555"/>
      <c r="BJ93" s="387" t="str">
        <f t="shared" si="76"/>
        <v/>
      </c>
      <c r="BK93" s="680">
        <f t="shared" si="85"/>
        <v>0</v>
      </c>
      <c r="BL93" s="680">
        <f t="shared" si="86"/>
        <v>0</v>
      </c>
      <c r="BM93" s="680">
        <f t="shared" si="87"/>
        <v>0</v>
      </c>
    </row>
    <row r="94" spans="2:65" x14ac:dyDescent="0.35">
      <c r="B94" s="738">
        <v>35</v>
      </c>
      <c r="C94" s="23"/>
      <c r="D94" s="23"/>
      <c r="E94" s="18"/>
      <c r="F94" s="18"/>
      <c r="G94" s="23"/>
      <c r="H94" s="12"/>
      <c r="I94" s="26"/>
      <c r="J94" s="2"/>
      <c r="K94" s="12"/>
      <c r="L94" s="12"/>
      <c r="M94" s="209"/>
      <c r="N94" s="19"/>
      <c r="O94" s="12"/>
      <c r="P94" s="29"/>
      <c r="Q94" s="15"/>
      <c r="R94" s="676">
        <f t="shared" si="92"/>
        <v>0</v>
      </c>
      <c r="S94" s="33"/>
      <c r="T94" s="15"/>
      <c r="U94" s="677">
        <f t="shared" si="93"/>
        <v>0</v>
      </c>
      <c r="V94" s="37"/>
      <c r="W94" s="15"/>
      <c r="X94" s="678">
        <f t="shared" si="94"/>
        <v>0</v>
      </c>
      <c r="Y94" s="679">
        <f t="shared" si="70"/>
        <v>0</v>
      </c>
      <c r="Z94" s="680">
        <f t="shared" si="71"/>
        <v>0</v>
      </c>
      <c r="AA94" s="680">
        <f t="shared" si="72"/>
        <v>0</v>
      </c>
      <c r="AB94" s="269"/>
      <c r="AC94" s="482">
        <f t="shared" si="48"/>
        <v>0</v>
      </c>
      <c r="AD94" s="387">
        <f t="shared" si="49"/>
        <v>0</v>
      </c>
      <c r="AE94" s="555">
        <f t="shared" si="50"/>
        <v>0</v>
      </c>
      <c r="AF94" s="555">
        <f t="shared" si="51"/>
        <v>0</v>
      </c>
      <c r="AG94" s="555">
        <f t="shared" si="52"/>
        <v>0</v>
      </c>
      <c r="AH94" s="555">
        <f t="shared" si="53"/>
        <v>0</v>
      </c>
      <c r="AI94" s="555">
        <f t="shared" si="54"/>
        <v>0</v>
      </c>
      <c r="AJ94" s="196">
        <f t="shared" si="55"/>
        <v>0</v>
      </c>
      <c r="AK94" s="555">
        <f t="shared" si="56"/>
        <v>0</v>
      </c>
      <c r="AL94" s="555">
        <f t="shared" si="57"/>
        <v>0</v>
      </c>
      <c r="AM94" s="682">
        <f t="shared" si="58"/>
        <v>0</v>
      </c>
      <c r="AN94" s="555">
        <f t="shared" si="59"/>
        <v>0</v>
      </c>
      <c r="AO94" s="683">
        <f t="shared" si="60"/>
        <v>0</v>
      </c>
      <c r="AP94" s="684">
        <f t="shared" si="61"/>
        <v>0</v>
      </c>
      <c r="AQ94" s="685">
        <f t="shared" si="62"/>
        <v>0</v>
      </c>
      <c r="AR94" s="677">
        <f t="shared" si="95"/>
        <v>0</v>
      </c>
      <c r="AS94" s="686">
        <f t="shared" si="63"/>
        <v>0</v>
      </c>
      <c r="AT94" s="685">
        <f t="shared" si="64"/>
        <v>0</v>
      </c>
      <c r="AU94" s="677">
        <f t="shared" si="96"/>
        <v>0</v>
      </c>
      <c r="AV94" s="687">
        <f t="shared" si="65"/>
        <v>0</v>
      </c>
      <c r="AW94" s="685">
        <f t="shared" si="66"/>
        <v>0</v>
      </c>
      <c r="AX94" s="678">
        <f t="shared" si="97"/>
        <v>0</v>
      </c>
      <c r="AY94" s="688">
        <f t="shared" si="88"/>
        <v>0</v>
      </c>
      <c r="AZ94" s="689">
        <f t="shared" si="89"/>
        <v>0</v>
      </c>
      <c r="BA94" s="689">
        <f t="shared" si="90"/>
        <v>0</v>
      </c>
      <c r="BB94" s="681"/>
      <c r="BC94" s="690">
        <f t="shared" si="67"/>
        <v>0</v>
      </c>
      <c r="BD94" s="690">
        <f t="shared" si="91"/>
        <v>0</v>
      </c>
      <c r="BE94" s="690">
        <f t="shared" si="68"/>
        <v>0</v>
      </c>
      <c r="BF94" s="680">
        <f t="shared" si="73"/>
        <v>0</v>
      </c>
      <c r="BG94" s="680">
        <f t="shared" si="74"/>
        <v>0</v>
      </c>
      <c r="BH94" s="680">
        <f t="shared" si="75"/>
        <v>0</v>
      </c>
      <c r="BI94" s="555"/>
      <c r="BJ94" s="387" t="str">
        <f t="shared" si="76"/>
        <v/>
      </c>
      <c r="BK94" s="680">
        <f t="shared" si="85"/>
        <v>0</v>
      </c>
      <c r="BL94" s="680">
        <f t="shared" si="86"/>
        <v>0</v>
      </c>
      <c r="BM94" s="680">
        <f t="shared" si="87"/>
        <v>0</v>
      </c>
    </row>
    <row r="95" spans="2:65" x14ac:dyDescent="0.35">
      <c r="B95" s="738">
        <v>36</v>
      </c>
      <c r="C95" s="23"/>
      <c r="D95" s="23"/>
      <c r="E95" s="18"/>
      <c r="F95" s="18"/>
      <c r="G95" s="23"/>
      <c r="H95" s="12"/>
      <c r="I95" s="26"/>
      <c r="J95" s="2"/>
      <c r="K95" s="12"/>
      <c r="L95" s="12"/>
      <c r="M95" s="209"/>
      <c r="N95" s="19"/>
      <c r="O95" s="12"/>
      <c r="P95" s="29"/>
      <c r="Q95" s="15"/>
      <c r="R95" s="676">
        <f t="shared" si="92"/>
        <v>0</v>
      </c>
      <c r="S95" s="33"/>
      <c r="T95" s="15"/>
      <c r="U95" s="677">
        <f t="shared" si="93"/>
        <v>0</v>
      </c>
      <c r="V95" s="37"/>
      <c r="W95" s="15"/>
      <c r="X95" s="678">
        <f t="shared" si="94"/>
        <v>0</v>
      </c>
      <c r="Y95" s="679">
        <f t="shared" si="70"/>
        <v>0</v>
      </c>
      <c r="Z95" s="680">
        <f t="shared" si="71"/>
        <v>0</v>
      </c>
      <c r="AA95" s="680">
        <f t="shared" si="72"/>
        <v>0</v>
      </c>
      <c r="AB95" s="269"/>
      <c r="AC95" s="482">
        <f t="shared" si="48"/>
        <v>0</v>
      </c>
      <c r="AD95" s="387">
        <f t="shared" si="49"/>
        <v>0</v>
      </c>
      <c r="AE95" s="555">
        <f t="shared" si="50"/>
        <v>0</v>
      </c>
      <c r="AF95" s="555">
        <f t="shared" si="51"/>
        <v>0</v>
      </c>
      <c r="AG95" s="555">
        <f t="shared" si="52"/>
        <v>0</v>
      </c>
      <c r="AH95" s="555">
        <f t="shared" si="53"/>
        <v>0</v>
      </c>
      <c r="AI95" s="555">
        <f t="shared" si="54"/>
        <v>0</v>
      </c>
      <c r="AJ95" s="196">
        <f t="shared" si="55"/>
        <v>0</v>
      </c>
      <c r="AK95" s="555">
        <f t="shared" si="56"/>
        <v>0</v>
      </c>
      <c r="AL95" s="555">
        <f t="shared" si="57"/>
        <v>0</v>
      </c>
      <c r="AM95" s="682">
        <f t="shared" si="58"/>
        <v>0</v>
      </c>
      <c r="AN95" s="555">
        <f t="shared" si="59"/>
        <v>0</v>
      </c>
      <c r="AO95" s="683">
        <f t="shared" si="60"/>
        <v>0</v>
      </c>
      <c r="AP95" s="684">
        <f t="shared" si="61"/>
        <v>0</v>
      </c>
      <c r="AQ95" s="685">
        <f t="shared" si="62"/>
        <v>0</v>
      </c>
      <c r="AR95" s="677">
        <f t="shared" si="95"/>
        <v>0</v>
      </c>
      <c r="AS95" s="686">
        <f t="shared" si="63"/>
        <v>0</v>
      </c>
      <c r="AT95" s="685">
        <f t="shared" si="64"/>
        <v>0</v>
      </c>
      <c r="AU95" s="677">
        <f t="shared" si="96"/>
        <v>0</v>
      </c>
      <c r="AV95" s="687">
        <f t="shared" si="65"/>
        <v>0</v>
      </c>
      <c r="AW95" s="685">
        <f t="shared" si="66"/>
        <v>0</v>
      </c>
      <c r="AX95" s="678">
        <f t="shared" si="97"/>
        <v>0</v>
      </c>
      <c r="AY95" s="688">
        <f t="shared" si="88"/>
        <v>0</v>
      </c>
      <c r="AZ95" s="689">
        <f t="shared" si="89"/>
        <v>0</v>
      </c>
      <c r="BA95" s="689">
        <f t="shared" si="90"/>
        <v>0</v>
      </c>
      <c r="BB95" s="681"/>
      <c r="BC95" s="690">
        <f t="shared" si="67"/>
        <v>0</v>
      </c>
      <c r="BD95" s="690">
        <f t="shared" si="91"/>
        <v>0</v>
      </c>
      <c r="BE95" s="690">
        <f t="shared" si="68"/>
        <v>0</v>
      </c>
      <c r="BF95" s="680">
        <f t="shared" si="73"/>
        <v>0</v>
      </c>
      <c r="BG95" s="680">
        <f t="shared" si="74"/>
        <v>0</v>
      </c>
      <c r="BH95" s="680">
        <f t="shared" si="75"/>
        <v>0</v>
      </c>
      <c r="BI95" s="555"/>
      <c r="BJ95" s="387" t="str">
        <f t="shared" si="76"/>
        <v/>
      </c>
      <c r="BK95" s="680">
        <f t="shared" si="85"/>
        <v>0</v>
      </c>
      <c r="BL95" s="680">
        <f t="shared" si="86"/>
        <v>0</v>
      </c>
      <c r="BM95" s="680">
        <f t="shared" si="87"/>
        <v>0</v>
      </c>
    </row>
    <row r="96" spans="2:65" x14ac:dyDescent="0.35">
      <c r="B96" s="738">
        <v>37</v>
      </c>
      <c r="C96" s="23"/>
      <c r="D96" s="23"/>
      <c r="E96" s="18"/>
      <c r="F96" s="18"/>
      <c r="G96" s="23"/>
      <c r="H96" s="12"/>
      <c r="I96" s="26"/>
      <c r="J96" s="2"/>
      <c r="K96" s="12"/>
      <c r="L96" s="12"/>
      <c r="M96" s="209"/>
      <c r="N96" s="19"/>
      <c r="O96" s="12"/>
      <c r="P96" s="29"/>
      <c r="Q96" s="15"/>
      <c r="R96" s="676">
        <f t="shared" si="92"/>
        <v>0</v>
      </c>
      <c r="S96" s="33"/>
      <c r="T96" s="15"/>
      <c r="U96" s="677">
        <f t="shared" si="93"/>
        <v>0</v>
      </c>
      <c r="V96" s="37"/>
      <c r="W96" s="15"/>
      <c r="X96" s="678">
        <f t="shared" si="94"/>
        <v>0</v>
      </c>
      <c r="Y96" s="679">
        <f t="shared" si="70"/>
        <v>0</v>
      </c>
      <c r="Z96" s="680">
        <f t="shared" si="71"/>
        <v>0</v>
      </c>
      <c r="AA96" s="680">
        <f t="shared" si="72"/>
        <v>0</v>
      </c>
      <c r="AB96" s="269"/>
      <c r="AC96" s="482">
        <f t="shared" si="48"/>
        <v>0</v>
      </c>
      <c r="AD96" s="387">
        <f t="shared" si="49"/>
        <v>0</v>
      </c>
      <c r="AE96" s="555">
        <f t="shared" si="50"/>
        <v>0</v>
      </c>
      <c r="AF96" s="555">
        <f t="shared" si="51"/>
        <v>0</v>
      </c>
      <c r="AG96" s="555">
        <f t="shared" si="52"/>
        <v>0</v>
      </c>
      <c r="AH96" s="555">
        <f t="shared" si="53"/>
        <v>0</v>
      </c>
      <c r="AI96" s="555">
        <f t="shared" si="54"/>
        <v>0</v>
      </c>
      <c r="AJ96" s="196">
        <f t="shared" si="55"/>
        <v>0</v>
      </c>
      <c r="AK96" s="555">
        <f t="shared" si="56"/>
        <v>0</v>
      </c>
      <c r="AL96" s="555">
        <f t="shared" si="57"/>
        <v>0</v>
      </c>
      <c r="AM96" s="682">
        <f t="shared" si="58"/>
        <v>0</v>
      </c>
      <c r="AN96" s="555">
        <f t="shared" si="59"/>
        <v>0</v>
      </c>
      <c r="AO96" s="683">
        <f t="shared" si="60"/>
        <v>0</v>
      </c>
      <c r="AP96" s="684">
        <f t="shared" si="61"/>
        <v>0</v>
      </c>
      <c r="AQ96" s="685">
        <f t="shared" si="62"/>
        <v>0</v>
      </c>
      <c r="AR96" s="677">
        <f t="shared" si="95"/>
        <v>0</v>
      </c>
      <c r="AS96" s="686">
        <f t="shared" si="63"/>
        <v>0</v>
      </c>
      <c r="AT96" s="685">
        <f t="shared" si="64"/>
        <v>0</v>
      </c>
      <c r="AU96" s="677">
        <f t="shared" si="96"/>
        <v>0</v>
      </c>
      <c r="AV96" s="687">
        <f t="shared" si="65"/>
        <v>0</v>
      </c>
      <c r="AW96" s="685">
        <f t="shared" si="66"/>
        <v>0</v>
      </c>
      <c r="AX96" s="678">
        <f t="shared" si="97"/>
        <v>0</v>
      </c>
      <c r="AY96" s="688">
        <f t="shared" si="88"/>
        <v>0</v>
      </c>
      <c r="AZ96" s="689">
        <f t="shared" si="89"/>
        <v>0</v>
      </c>
      <c r="BA96" s="689">
        <f t="shared" si="90"/>
        <v>0</v>
      </c>
      <c r="BB96" s="681"/>
      <c r="BC96" s="690">
        <f t="shared" si="67"/>
        <v>0</v>
      </c>
      <c r="BD96" s="690">
        <f t="shared" si="91"/>
        <v>0</v>
      </c>
      <c r="BE96" s="690">
        <f t="shared" si="68"/>
        <v>0</v>
      </c>
      <c r="BF96" s="680">
        <f t="shared" si="73"/>
        <v>0</v>
      </c>
      <c r="BG96" s="680">
        <f t="shared" si="74"/>
        <v>0</v>
      </c>
      <c r="BH96" s="680">
        <f t="shared" si="75"/>
        <v>0</v>
      </c>
      <c r="BI96" s="555"/>
      <c r="BJ96" s="387" t="str">
        <f t="shared" si="76"/>
        <v/>
      </c>
      <c r="BK96" s="680">
        <f t="shared" si="85"/>
        <v>0</v>
      </c>
      <c r="BL96" s="680">
        <f t="shared" si="86"/>
        <v>0</v>
      </c>
      <c r="BM96" s="680">
        <f t="shared" si="87"/>
        <v>0</v>
      </c>
    </row>
    <row r="97" spans="2:65" x14ac:dyDescent="0.35">
      <c r="B97" s="738">
        <v>38</v>
      </c>
      <c r="C97" s="23"/>
      <c r="D97" s="23"/>
      <c r="E97" s="18"/>
      <c r="F97" s="18"/>
      <c r="G97" s="23"/>
      <c r="H97" s="12"/>
      <c r="I97" s="26"/>
      <c r="J97" s="2"/>
      <c r="K97" s="12"/>
      <c r="L97" s="12"/>
      <c r="M97" s="209"/>
      <c r="N97" s="19"/>
      <c r="O97" s="12"/>
      <c r="P97" s="29"/>
      <c r="Q97" s="15"/>
      <c r="R97" s="676">
        <f t="shared" si="92"/>
        <v>0</v>
      </c>
      <c r="S97" s="33"/>
      <c r="T97" s="15"/>
      <c r="U97" s="677">
        <f t="shared" si="93"/>
        <v>0</v>
      </c>
      <c r="V97" s="37"/>
      <c r="W97" s="15"/>
      <c r="X97" s="678">
        <f t="shared" si="94"/>
        <v>0</v>
      </c>
      <c r="Y97" s="679">
        <f t="shared" si="70"/>
        <v>0</v>
      </c>
      <c r="Z97" s="680">
        <f t="shared" si="71"/>
        <v>0</v>
      </c>
      <c r="AA97" s="680">
        <f t="shared" si="72"/>
        <v>0</v>
      </c>
      <c r="AB97" s="269"/>
      <c r="AC97" s="482">
        <f t="shared" si="48"/>
        <v>0</v>
      </c>
      <c r="AD97" s="387">
        <f t="shared" si="49"/>
        <v>0</v>
      </c>
      <c r="AE97" s="555">
        <f t="shared" si="50"/>
        <v>0</v>
      </c>
      <c r="AF97" s="555">
        <f t="shared" si="51"/>
        <v>0</v>
      </c>
      <c r="AG97" s="555">
        <f t="shared" si="52"/>
        <v>0</v>
      </c>
      <c r="AH97" s="555">
        <f t="shared" si="53"/>
        <v>0</v>
      </c>
      <c r="AI97" s="555">
        <f t="shared" si="54"/>
        <v>0</v>
      </c>
      <c r="AJ97" s="196">
        <f t="shared" si="55"/>
        <v>0</v>
      </c>
      <c r="AK97" s="555">
        <f t="shared" si="56"/>
        <v>0</v>
      </c>
      <c r="AL97" s="555">
        <f t="shared" si="57"/>
        <v>0</v>
      </c>
      <c r="AM97" s="682">
        <f t="shared" si="58"/>
        <v>0</v>
      </c>
      <c r="AN97" s="555">
        <f t="shared" si="59"/>
        <v>0</v>
      </c>
      <c r="AO97" s="683">
        <f t="shared" si="60"/>
        <v>0</v>
      </c>
      <c r="AP97" s="684">
        <f t="shared" si="61"/>
        <v>0</v>
      </c>
      <c r="AQ97" s="685">
        <f t="shared" si="62"/>
        <v>0</v>
      </c>
      <c r="AR97" s="677">
        <f t="shared" si="95"/>
        <v>0</v>
      </c>
      <c r="AS97" s="686">
        <f t="shared" si="63"/>
        <v>0</v>
      </c>
      <c r="AT97" s="685">
        <f t="shared" si="64"/>
        <v>0</v>
      </c>
      <c r="AU97" s="677">
        <f t="shared" si="96"/>
        <v>0</v>
      </c>
      <c r="AV97" s="687">
        <f t="shared" si="65"/>
        <v>0</v>
      </c>
      <c r="AW97" s="685">
        <f t="shared" si="66"/>
        <v>0</v>
      </c>
      <c r="AX97" s="678">
        <f t="shared" si="97"/>
        <v>0</v>
      </c>
      <c r="AY97" s="688">
        <f t="shared" si="88"/>
        <v>0</v>
      </c>
      <c r="AZ97" s="689">
        <f t="shared" si="89"/>
        <v>0</v>
      </c>
      <c r="BA97" s="689">
        <f t="shared" si="90"/>
        <v>0</v>
      </c>
      <c r="BB97" s="681"/>
      <c r="BC97" s="690">
        <f t="shared" si="67"/>
        <v>0</v>
      </c>
      <c r="BD97" s="690">
        <f t="shared" si="91"/>
        <v>0</v>
      </c>
      <c r="BE97" s="690">
        <f t="shared" si="68"/>
        <v>0</v>
      </c>
      <c r="BF97" s="680">
        <f t="shared" si="73"/>
        <v>0</v>
      </c>
      <c r="BG97" s="680">
        <f t="shared" si="74"/>
        <v>0</v>
      </c>
      <c r="BH97" s="680">
        <f t="shared" si="75"/>
        <v>0</v>
      </c>
      <c r="BI97" s="555"/>
      <c r="BJ97" s="387" t="str">
        <f t="shared" si="76"/>
        <v/>
      </c>
      <c r="BK97" s="680">
        <f t="shared" si="85"/>
        <v>0</v>
      </c>
      <c r="BL97" s="680">
        <f t="shared" si="86"/>
        <v>0</v>
      </c>
      <c r="BM97" s="680">
        <f t="shared" si="87"/>
        <v>0</v>
      </c>
    </row>
    <row r="98" spans="2:65" x14ac:dyDescent="0.35">
      <c r="B98" s="738">
        <v>39</v>
      </c>
      <c r="C98" s="23"/>
      <c r="D98" s="23"/>
      <c r="E98" s="18"/>
      <c r="F98" s="18"/>
      <c r="G98" s="23"/>
      <c r="H98" s="12"/>
      <c r="I98" s="26"/>
      <c r="J98" s="2"/>
      <c r="K98" s="12"/>
      <c r="L98" s="12"/>
      <c r="M98" s="209"/>
      <c r="N98" s="19"/>
      <c r="O98" s="12"/>
      <c r="P98" s="29"/>
      <c r="Q98" s="15"/>
      <c r="R98" s="676">
        <f t="shared" si="92"/>
        <v>0</v>
      </c>
      <c r="S98" s="33"/>
      <c r="T98" s="15"/>
      <c r="U98" s="677">
        <f t="shared" si="93"/>
        <v>0</v>
      </c>
      <c r="V98" s="37"/>
      <c r="W98" s="15"/>
      <c r="X98" s="678">
        <f t="shared" si="94"/>
        <v>0</v>
      </c>
      <c r="Y98" s="679">
        <f t="shared" si="70"/>
        <v>0</v>
      </c>
      <c r="Z98" s="680">
        <f t="shared" si="71"/>
        <v>0</v>
      </c>
      <c r="AA98" s="680">
        <f t="shared" si="72"/>
        <v>0</v>
      </c>
      <c r="AB98" s="269"/>
      <c r="AC98" s="482">
        <f t="shared" si="48"/>
        <v>0</v>
      </c>
      <c r="AD98" s="387">
        <f t="shared" si="49"/>
        <v>0</v>
      </c>
      <c r="AE98" s="555">
        <f t="shared" si="50"/>
        <v>0</v>
      </c>
      <c r="AF98" s="555">
        <f t="shared" si="51"/>
        <v>0</v>
      </c>
      <c r="AG98" s="555">
        <f t="shared" si="52"/>
        <v>0</v>
      </c>
      <c r="AH98" s="555">
        <f t="shared" si="53"/>
        <v>0</v>
      </c>
      <c r="AI98" s="555">
        <f t="shared" si="54"/>
        <v>0</v>
      </c>
      <c r="AJ98" s="196">
        <f t="shared" si="55"/>
        <v>0</v>
      </c>
      <c r="AK98" s="555">
        <f t="shared" si="56"/>
        <v>0</v>
      </c>
      <c r="AL98" s="555">
        <f t="shared" si="57"/>
        <v>0</v>
      </c>
      <c r="AM98" s="682">
        <f t="shared" si="58"/>
        <v>0</v>
      </c>
      <c r="AN98" s="555">
        <f t="shared" si="59"/>
        <v>0</v>
      </c>
      <c r="AO98" s="683">
        <f t="shared" si="60"/>
        <v>0</v>
      </c>
      <c r="AP98" s="684">
        <f t="shared" si="61"/>
        <v>0</v>
      </c>
      <c r="AQ98" s="685">
        <f t="shared" si="62"/>
        <v>0</v>
      </c>
      <c r="AR98" s="677">
        <f t="shared" si="95"/>
        <v>0</v>
      </c>
      <c r="AS98" s="686">
        <f t="shared" si="63"/>
        <v>0</v>
      </c>
      <c r="AT98" s="685">
        <f t="shared" si="64"/>
        <v>0</v>
      </c>
      <c r="AU98" s="677">
        <f t="shared" si="96"/>
        <v>0</v>
      </c>
      <c r="AV98" s="687">
        <f t="shared" si="65"/>
        <v>0</v>
      </c>
      <c r="AW98" s="685">
        <f t="shared" si="66"/>
        <v>0</v>
      </c>
      <c r="AX98" s="678">
        <f t="shared" si="97"/>
        <v>0</v>
      </c>
      <c r="AY98" s="688">
        <f t="shared" si="88"/>
        <v>0</v>
      </c>
      <c r="AZ98" s="689">
        <f t="shared" si="89"/>
        <v>0</v>
      </c>
      <c r="BA98" s="689">
        <f t="shared" si="90"/>
        <v>0</v>
      </c>
      <c r="BB98" s="681"/>
      <c r="BC98" s="690">
        <f t="shared" si="67"/>
        <v>0</v>
      </c>
      <c r="BD98" s="690">
        <f t="shared" si="91"/>
        <v>0</v>
      </c>
      <c r="BE98" s="690">
        <f t="shared" si="68"/>
        <v>0</v>
      </c>
      <c r="BF98" s="680">
        <f t="shared" si="73"/>
        <v>0</v>
      </c>
      <c r="BG98" s="680">
        <f t="shared" si="74"/>
        <v>0</v>
      </c>
      <c r="BH98" s="680">
        <f t="shared" si="75"/>
        <v>0</v>
      </c>
      <c r="BI98" s="555"/>
      <c r="BJ98" s="387" t="str">
        <f t="shared" si="76"/>
        <v/>
      </c>
      <c r="BK98" s="680">
        <f t="shared" si="85"/>
        <v>0</v>
      </c>
      <c r="BL98" s="680">
        <f t="shared" si="86"/>
        <v>0</v>
      </c>
      <c r="BM98" s="680">
        <f t="shared" si="87"/>
        <v>0</v>
      </c>
    </row>
    <row r="99" spans="2:65" ht="15" thickBot="1" x14ac:dyDescent="0.4">
      <c r="B99" s="760">
        <v>40</v>
      </c>
      <c r="C99" s="24"/>
      <c r="D99" s="24"/>
      <c r="E99" s="20"/>
      <c r="F99" s="20"/>
      <c r="G99" s="24"/>
      <c r="H99" s="13"/>
      <c r="I99" s="27"/>
      <c r="J99" s="31"/>
      <c r="K99" s="13"/>
      <c r="L99" s="13"/>
      <c r="M99" s="210"/>
      <c r="N99" s="21"/>
      <c r="O99" s="61"/>
      <c r="P99" s="62"/>
      <c r="Q99" s="63"/>
      <c r="R99" s="693">
        <f t="shared" si="92"/>
        <v>0</v>
      </c>
      <c r="S99" s="34"/>
      <c r="T99" s="35"/>
      <c r="U99" s="694">
        <f>S99+T99</f>
        <v>0</v>
      </c>
      <c r="V99" s="38"/>
      <c r="W99" s="39"/>
      <c r="X99" s="695">
        <f t="shared" si="94"/>
        <v>0</v>
      </c>
      <c r="Y99" s="696">
        <f t="shared" si="70"/>
        <v>0</v>
      </c>
      <c r="Z99" s="697">
        <f t="shared" si="71"/>
        <v>0</v>
      </c>
      <c r="AA99" s="697">
        <f t="shared" si="72"/>
        <v>0</v>
      </c>
      <c r="AB99" s="318"/>
      <c r="AC99" s="699">
        <f t="shared" si="48"/>
        <v>0</v>
      </c>
      <c r="AD99" s="391">
        <f t="shared" si="49"/>
        <v>0</v>
      </c>
      <c r="AE99" s="571">
        <f t="shared" si="50"/>
        <v>0</v>
      </c>
      <c r="AF99" s="571">
        <f t="shared" si="51"/>
        <v>0</v>
      </c>
      <c r="AG99" s="571">
        <f t="shared" si="52"/>
        <v>0</v>
      </c>
      <c r="AH99" s="571">
        <f t="shared" si="53"/>
        <v>0</v>
      </c>
      <c r="AI99" s="571">
        <f t="shared" si="54"/>
        <v>0</v>
      </c>
      <c r="AJ99" s="199">
        <f t="shared" si="55"/>
        <v>0</v>
      </c>
      <c r="AK99" s="571">
        <f t="shared" si="56"/>
        <v>0</v>
      </c>
      <c r="AL99" s="571">
        <f t="shared" si="57"/>
        <v>0</v>
      </c>
      <c r="AM99" s="700">
        <f t="shared" si="58"/>
        <v>0</v>
      </c>
      <c r="AN99" s="571">
        <f t="shared" si="59"/>
        <v>0</v>
      </c>
      <c r="AO99" s="701">
        <f t="shared" si="60"/>
        <v>0</v>
      </c>
      <c r="AP99" s="702">
        <f t="shared" si="61"/>
        <v>0</v>
      </c>
      <c r="AQ99" s="703">
        <f t="shared" si="62"/>
        <v>0</v>
      </c>
      <c r="AR99" s="704">
        <f t="shared" si="95"/>
        <v>0</v>
      </c>
      <c r="AS99" s="705">
        <f t="shared" si="63"/>
        <v>0</v>
      </c>
      <c r="AT99" s="706">
        <f t="shared" si="64"/>
        <v>0</v>
      </c>
      <c r="AU99" s="707">
        <f t="shared" si="96"/>
        <v>0</v>
      </c>
      <c r="AV99" s="708">
        <f t="shared" si="65"/>
        <v>0</v>
      </c>
      <c r="AW99" s="709">
        <f t="shared" si="66"/>
        <v>0</v>
      </c>
      <c r="AX99" s="695">
        <f t="shared" si="97"/>
        <v>0</v>
      </c>
      <c r="AY99" s="710">
        <f t="shared" si="88"/>
        <v>0</v>
      </c>
      <c r="AZ99" s="711">
        <f t="shared" si="89"/>
        <v>0</v>
      </c>
      <c r="BA99" s="711">
        <f t="shared" si="90"/>
        <v>0</v>
      </c>
      <c r="BB99" s="698"/>
      <c r="BC99" s="713">
        <f t="shared" si="67"/>
        <v>0</v>
      </c>
      <c r="BD99" s="713">
        <f t="shared" si="91"/>
        <v>0</v>
      </c>
      <c r="BE99" s="713">
        <f t="shared" si="68"/>
        <v>0</v>
      </c>
      <c r="BF99" s="697">
        <f t="shared" si="73"/>
        <v>0</v>
      </c>
      <c r="BG99" s="697">
        <f t="shared" si="74"/>
        <v>0</v>
      </c>
      <c r="BH99" s="697">
        <f t="shared" si="75"/>
        <v>0</v>
      </c>
      <c r="BI99" s="571"/>
      <c r="BJ99" s="391" t="str">
        <f t="shared" si="76"/>
        <v/>
      </c>
      <c r="BK99" s="697">
        <f t="shared" si="85"/>
        <v>0</v>
      </c>
      <c r="BL99" s="697">
        <f t="shared" si="86"/>
        <v>0</v>
      </c>
      <c r="BM99" s="697">
        <f t="shared" si="87"/>
        <v>0</v>
      </c>
    </row>
    <row r="100" spans="2:65" ht="15" thickBot="1" x14ac:dyDescent="0.4">
      <c r="D100" s="494"/>
      <c r="E100" s="714"/>
      <c r="F100" s="714"/>
      <c r="G100" s="714"/>
      <c r="H100" s="714"/>
      <c r="I100" s="714"/>
      <c r="J100" s="714"/>
      <c r="K100" s="714"/>
      <c r="L100" s="714"/>
      <c r="M100" s="714"/>
      <c r="N100" s="714"/>
      <c r="O100" s="715"/>
      <c r="P100" s="716"/>
      <c r="Q100" s="716"/>
      <c r="R100" s="716"/>
      <c r="S100" s="714"/>
      <c r="T100" s="714"/>
      <c r="U100" s="714"/>
      <c r="V100" s="714"/>
      <c r="W100" s="714"/>
      <c r="X100" s="717" t="s">
        <v>23</v>
      </c>
      <c r="Y100" s="718">
        <f>SUM(Y60:Y99)</f>
        <v>0</v>
      </c>
      <c r="Z100" s="718">
        <f>SUM(Z60:Z99)</f>
        <v>0</v>
      </c>
      <c r="AA100" s="719">
        <f>SUM(AA60:AA99)</f>
        <v>0</v>
      </c>
      <c r="AB100" s="714"/>
      <c r="AD100" s="494"/>
      <c r="AE100" s="714"/>
      <c r="AF100" s="714"/>
      <c r="AG100" s="715"/>
      <c r="AH100" s="720"/>
      <c r="AI100" s="720"/>
      <c r="AJ100" s="720"/>
      <c r="AK100" s="721"/>
      <c r="AL100" s="715"/>
      <c r="AM100" s="720"/>
      <c r="AN100" s="720"/>
      <c r="AO100" s="720"/>
      <c r="AP100" s="451"/>
      <c r="BB100" s="715"/>
      <c r="BE100" s="717" t="s">
        <v>23</v>
      </c>
      <c r="BF100" s="718">
        <f>SUM(BF60:BF99)</f>
        <v>0</v>
      </c>
      <c r="BG100" s="718">
        <f>SUM(BG60:BG99)</f>
        <v>0</v>
      </c>
      <c r="BH100" s="719">
        <f>SUM(BH60:BH99)</f>
        <v>0</v>
      </c>
      <c r="BJ100" s="717" t="s">
        <v>23</v>
      </c>
      <c r="BK100" s="718">
        <f>SUM(BK60:BK99)</f>
        <v>0</v>
      </c>
      <c r="BL100" s="718">
        <f>SUM(BL60:BL99)</f>
        <v>0</v>
      </c>
      <c r="BM100" s="719">
        <f>SUM(BM60:BM99)</f>
        <v>0</v>
      </c>
    </row>
    <row r="101" spans="2:65" ht="15" thickBot="1" x14ac:dyDescent="0.4"/>
    <row r="102" spans="2:65" ht="265" customHeight="1" thickBot="1" x14ac:dyDescent="0.4">
      <c r="B102" s="1099" t="s">
        <v>160</v>
      </c>
      <c r="C102" s="1100"/>
      <c r="D102" s="1100"/>
      <c r="E102" s="1100"/>
      <c r="F102" s="1100"/>
      <c r="G102" s="1100"/>
      <c r="H102" s="1100"/>
      <c r="I102" s="1100"/>
      <c r="J102" s="1100"/>
      <c r="K102" s="1101"/>
      <c r="L102" s="761"/>
      <c r="M102" s="761"/>
      <c r="N102" s="761"/>
      <c r="O102" s="761"/>
      <c r="P102" s="761"/>
      <c r="Q102" s="761"/>
      <c r="R102" s="761"/>
      <c r="S102" s="761"/>
      <c r="T102" s="761"/>
      <c r="U102" s="761"/>
      <c r="V102" s="761"/>
      <c r="W102" s="761"/>
      <c r="X102" s="761"/>
      <c r="Y102" s="761"/>
      <c r="Z102" s="761"/>
      <c r="AA102" s="761"/>
      <c r="AB102" s="761"/>
    </row>
    <row r="103" spans="2:65" ht="15" thickBot="1" x14ac:dyDescent="0.4"/>
    <row r="104" spans="2:65" x14ac:dyDescent="0.35">
      <c r="D104" s="214" t="s">
        <v>141</v>
      </c>
      <c r="E104" s="215"/>
      <c r="F104" s="216"/>
      <c r="G104" s="762"/>
      <c r="H104" s="763"/>
      <c r="I104" s="763"/>
      <c r="J104" s="763"/>
      <c r="K104" s="763"/>
      <c r="L104" s="763"/>
      <c r="M104" s="763"/>
      <c r="N104" s="763"/>
      <c r="O104" s="763"/>
      <c r="P104" s="763"/>
      <c r="Q104" s="763"/>
      <c r="R104" s="763"/>
      <c r="S104" s="763"/>
      <c r="T104" s="763"/>
      <c r="U104" s="763"/>
      <c r="V104" s="763"/>
      <c r="W104" s="763"/>
      <c r="X104" s="763"/>
      <c r="Y104" s="763"/>
      <c r="Z104" s="763"/>
      <c r="AA104" s="763"/>
      <c r="AB104" s="763"/>
    </row>
    <row r="105" spans="2:65" x14ac:dyDescent="0.35">
      <c r="D105" s="154"/>
      <c r="E105" s="217"/>
      <c r="F105" s="21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row>
    <row r="106" spans="2:65" ht="14.5" customHeight="1" x14ac:dyDescent="0.35">
      <c r="D106" s="154" t="s">
        <v>142</v>
      </c>
      <c r="E106" s="217"/>
      <c r="F106" s="218"/>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row>
    <row r="107" spans="2:65" x14ac:dyDescent="0.35">
      <c r="D107" s="154"/>
      <c r="E107" s="217"/>
      <c r="F107" s="218"/>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row>
    <row r="108" spans="2:65" x14ac:dyDescent="0.35">
      <c r="D108" s="154"/>
      <c r="E108" s="217"/>
      <c r="F108" s="218"/>
      <c r="G108" s="762"/>
      <c r="H108" s="763"/>
      <c r="I108" s="763"/>
      <c r="J108" s="763"/>
      <c r="K108" s="763"/>
      <c r="L108" s="763"/>
      <c r="M108" s="763"/>
      <c r="N108" s="763"/>
      <c r="O108" s="763"/>
      <c r="P108" s="763"/>
      <c r="Q108" s="763"/>
      <c r="R108" s="763"/>
      <c r="S108" s="763"/>
      <c r="T108" s="763"/>
      <c r="U108" s="763"/>
      <c r="V108" s="763"/>
      <c r="W108" s="763"/>
      <c r="X108" s="763"/>
      <c r="Y108" s="763"/>
      <c r="Z108" s="763"/>
      <c r="AA108" s="763"/>
      <c r="AB108" s="763"/>
    </row>
    <row r="109" spans="2:65" x14ac:dyDescent="0.35">
      <c r="D109" s="154" t="s">
        <v>27</v>
      </c>
      <c r="E109" s="217"/>
      <c r="F109" s="218"/>
      <c r="G109" s="762"/>
      <c r="H109" s="763"/>
      <c r="I109" s="763"/>
      <c r="J109" s="763"/>
      <c r="K109" s="763"/>
      <c r="L109" s="763"/>
      <c r="M109" s="763"/>
      <c r="N109" s="763"/>
      <c r="O109" s="763"/>
      <c r="P109" s="763"/>
      <c r="Q109" s="763"/>
      <c r="R109" s="763"/>
      <c r="S109" s="763"/>
      <c r="T109" s="763"/>
      <c r="U109" s="763"/>
      <c r="V109" s="763"/>
      <c r="W109" s="763"/>
      <c r="X109" s="763"/>
      <c r="Y109" s="763"/>
      <c r="Z109" s="763"/>
      <c r="AA109" s="763"/>
      <c r="AB109" s="763"/>
    </row>
    <row r="110" spans="2:65" x14ac:dyDescent="0.35">
      <c r="D110" s="219"/>
      <c r="E110" s="217"/>
      <c r="F110" s="220"/>
      <c r="G110" s="764"/>
      <c r="H110" s="735"/>
      <c r="I110" s="735"/>
      <c r="J110" s="735"/>
      <c r="K110" s="735"/>
      <c r="L110" s="735"/>
      <c r="M110" s="735"/>
      <c r="N110" s="735"/>
      <c r="O110" s="735"/>
      <c r="P110" s="735"/>
      <c r="Q110" s="735"/>
      <c r="R110" s="735"/>
      <c r="S110" s="735"/>
      <c r="T110" s="735"/>
      <c r="U110" s="735"/>
      <c r="V110" s="735"/>
      <c r="W110" s="735"/>
      <c r="X110" s="735"/>
      <c r="Y110" s="735"/>
      <c r="Z110" s="735"/>
      <c r="AA110" s="735"/>
      <c r="AB110" s="735"/>
    </row>
    <row r="111" spans="2:65" x14ac:dyDescent="0.35">
      <c r="D111" s="219"/>
      <c r="E111" s="217"/>
      <c r="F111" s="220"/>
      <c r="G111" s="764"/>
      <c r="H111" s="735"/>
      <c r="I111" s="735"/>
      <c r="J111" s="735"/>
      <c r="K111" s="735"/>
      <c r="L111" s="735"/>
      <c r="M111" s="735"/>
      <c r="N111" s="735"/>
      <c r="O111" s="735"/>
      <c r="P111" s="735"/>
      <c r="Q111" s="735"/>
      <c r="R111" s="735"/>
      <c r="S111" s="735"/>
      <c r="T111" s="735"/>
      <c r="U111" s="735"/>
      <c r="V111" s="735"/>
      <c r="W111" s="735"/>
      <c r="X111" s="735"/>
      <c r="Y111" s="735"/>
      <c r="Z111" s="735"/>
      <c r="AA111" s="735"/>
      <c r="AB111" s="735"/>
    </row>
    <row r="112" spans="2:65" x14ac:dyDescent="0.35">
      <c r="D112" s="219"/>
      <c r="E112" s="217"/>
      <c r="F112" s="220"/>
      <c r="G112" s="764"/>
      <c r="H112" s="735"/>
      <c r="I112" s="735"/>
      <c r="J112" s="735"/>
      <c r="K112" s="735"/>
      <c r="L112" s="735"/>
      <c r="M112" s="735"/>
      <c r="N112" s="735"/>
      <c r="O112" s="735"/>
      <c r="P112" s="735"/>
      <c r="Q112" s="735"/>
      <c r="R112" s="735"/>
      <c r="S112" s="735"/>
      <c r="T112" s="735"/>
      <c r="U112" s="735"/>
      <c r="V112" s="735"/>
      <c r="W112" s="735"/>
      <c r="X112" s="735"/>
      <c r="Y112" s="735"/>
      <c r="Z112" s="735"/>
      <c r="AA112" s="735"/>
      <c r="AB112" s="735"/>
    </row>
    <row r="113" spans="4:28" x14ac:dyDescent="0.35">
      <c r="D113" s="219"/>
      <c r="E113" s="217"/>
      <c r="F113" s="220"/>
      <c r="G113" s="764"/>
      <c r="H113" s="735"/>
      <c r="I113" s="735"/>
      <c r="J113" s="735"/>
      <c r="K113" s="735"/>
      <c r="L113" s="735"/>
      <c r="M113" s="735"/>
      <c r="N113" s="735"/>
      <c r="O113" s="735"/>
      <c r="P113" s="735"/>
      <c r="Q113" s="735"/>
      <c r="R113" s="735"/>
      <c r="S113" s="735"/>
      <c r="T113" s="735"/>
      <c r="U113" s="735"/>
      <c r="V113" s="735"/>
      <c r="W113" s="735"/>
      <c r="X113" s="735"/>
      <c r="Y113" s="735"/>
      <c r="Z113" s="735"/>
      <c r="AA113" s="735"/>
      <c r="AB113" s="735"/>
    </row>
    <row r="114" spans="4:28" ht="15" thickBot="1" x14ac:dyDescent="0.4">
      <c r="D114" s="221"/>
      <c r="E114" s="222"/>
      <c r="F114" s="223"/>
      <c r="G114" s="764"/>
      <c r="H114" s="735"/>
      <c r="I114" s="735"/>
      <c r="J114" s="735"/>
      <c r="K114" s="735"/>
      <c r="L114" s="735"/>
      <c r="M114" s="735"/>
      <c r="N114" s="735"/>
      <c r="O114" s="735"/>
      <c r="P114" s="735"/>
      <c r="Q114" s="735"/>
      <c r="R114" s="735"/>
      <c r="S114" s="735"/>
      <c r="T114" s="735"/>
      <c r="U114" s="735"/>
      <c r="V114" s="735"/>
      <c r="W114" s="735"/>
      <c r="X114" s="735"/>
      <c r="Y114" s="735"/>
      <c r="Z114" s="735"/>
      <c r="AA114" s="735"/>
      <c r="AB114" s="735"/>
    </row>
  </sheetData>
  <sheetProtection algorithmName="SHA-512" hashValue="hWt+NE9U/hHscjgYZC84JUlmLRoW5uoXxGTKipeFRoOuR8QkOQ/MOhTEUgrzzADtPe5mb6J7XRfx/jv9A+03dA==" saltValue="fNUAr3ZIha8fPflL2fKtEA==" spinCount="100000" sheet="1" formatCells="0" formatColumns="0" formatRows="0" insertColumns="0" insertRows="0" insertHyperlinks="0" deleteColumns="0" deleteRows="0" sort="0" autoFilter="0" pivotTables="0"/>
  <mergeCells count="10">
    <mergeCell ref="B57:B58"/>
    <mergeCell ref="B102:K102"/>
    <mergeCell ref="B54:E54"/>
    <mergeCell ref="AC7:BM7"/>
    <mergeCell ref="B8:B9"/>
    <mergeCell ref="D2:H2"/>
    <mergeCell ref="D3:H3"/>
    <mergeCell ref="B7:AB7"/>
    <mergeCell ref="B5:D5"/>
    <mergeCell ref="B56:AB56"/>
  </mergeCells>
  <conditionalFormatting sqref="AC11:BA50">
    <cfRule type="expression" dxfId="52" priority="4">
      <formula>AC11&lt;&gt;C11</formula>
    </cfRule>
  </conditionalFormatting>
  <conditionalFormatting sqref="AC60:BA99">
    <cfRule type="expression" dxfId="51" priority="3">
      <formula>AC60&lt;&gt;C60</formula>
    </cfRule>
  </conditionalFormatting>
  <conditionalFormatting sqref="BJ10:BJ50">
    <cfRule type="containsText" dxfId="50" priority="10" operator="containsText" text="KO">
      <formula>NOT(ISERROR(SEARCH("KO",BJ10)))</formula>
    </cfRule>
    <cfRule type="containsText" dxfId="49" priority="11" operator="containsText" text="OK">
      <formula>NOT(ISERROR(SEARCH("OK",BJ10)))</formula>
    </cfRule>
  </conditionalFormatting>
  <conditionalFormatting sqref="BJ59:BJ99">
    <cfRule type="containsText" dxfId="48" priority="1" operator="containsText" text="KO">
      <formula>NOT(ISERROR(SEARCH("KO",BJ59)))</formula>
    </cfRule>
    <cfRule type="containsText" dxfId="47" priority="2" operator="containsText" text="OK">
      <formula>NOT(ISERROR(SEARCH("OK",BJ59)))</formula>
    </cfRule>
  </conditionalFormatting>
  <dataValidations count="7">
    <dataValidation type="list" allowBlank="1" showInputMessage="1" showErrorMessage="1" promptTitle="Sélectionnez un poste de dépense" prompt="Cliquez sur le menu déroulant" sqref="D100 D51" xr:uid="{2F04322C-D7B5-41C5-ABDD-FA8D94F79F00}">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F10:F50 F59:F99" xr:uid="{0910E7CC-EB08-4DFA-83ED-B2CFBC23461F}">
      <formula1>"Oui,Non"</formula1>
    </dataValidation>
    <dataValidation type="list" allowBlank="1" showInputMessage="1" showErrorMessage="1" sqref="G10:G50 G59:G99" xr:uid="{D70C46C6-A50F-451C-8689-4A630B45AAF8}">
      <formula1>"Pas de marché public , Marché à procédure adaptée (MAPA) , Marché innovant , Marché à procédure formalisée"</formula1>
    </dataValidation>
    <dataValidation type="list" allowBlank="1" showInputMessage="1" showErrorMessage="1" sqref="H10:H50 H59:H99" xr:uid="{C2D270F6-BA43-4B9F-B177-2EB5D4178CE2}">
      <formula1>"Oui,Non,Non Concerné"</formula1>
    </dataValidation>
    <dataValidation type="list" allowBlank="1" showInputMessage="1" showErrorMessage="1" sqref="BB10:BB50 BB59:BB99" xr:uid="{5B6FE045-BA50-403E-A0CF-C979AEE080EC}">
      <formula1>"Oui,Non,Sans objet"</formula1>
    </dataValidation>
    <dataValidation type="list" allowBlank="1" showInputMessage="1" showErrorMessage="1" sqref="D10:D50 D59:D99" xr:uid="{4113D225-2EF5-41BA-BCB4-E3BF32F62CD8}">
      <formula1>"Création groupes opérationnels, Projets groupes opérationnels, Diffusion résultats"</formula1>
    </dataValidation>
    <dataValidation type="list" allowBlank="1" showInputMessage="1" showErrorMessage="1" sqref="C10:C50 C60:C99" xr:uid="{278AD7BC-3D93-4BC2-BC6A-0A328AB51CDD}">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1:AZ61"/>
  <sheetViews>
    <sheetView showGridLines="0" zoomScale="80" zoomScaleNormal="80" workbookViewId="0">
      <selection activeCell="C9" sqref="C9"/>
    </sheetView>
  </sheetViews>
  <sheetFormatPr baseColWidth="10" defaultColWidth="11.453125" defaultRowHeight="14.5" outlineLevelCol="1" x14ac:dyDescent="0.35"/>
  <cols>
    <col min="1" max="1" width="5.6328125" style="366" customWidth="1"/>
    <col min="2" max="2" width="11.453125" style="366"/>
    <col min="3" max="5" width="20.6328125" style="366" customWidth="1"/>
    <col min="6" max="6" width="21.08984375" style="366" customWidth="1"/>
    <col min="7" max="7" width="17.1796875" style="366" customWidth="1"/>
    <col min="8" max="21" width="19.6328125" style="366" customWidth="1"/>
    <col min="22" max="24" width="20.6328125" style="366" hidden="1" customWidth="1" outlineLevel="1"/>
    <col min="25" max="25" width="21.08984375" style="366" hidden="1" customWidth="1" outlineLevel="1"/>
    <col min="26" max="26" width="17.1796875" style="366" hidden="1" customWidth="1" outlineLevel="1"/>
    <col min="27" max="39" width="19.6328125" style="366" hidden="1" customWidth="1" outlineLevel="1"/>
    <col min="40" max="40" width="18.81640625" style="366" hidden="1" customWidth="1" outlineLevel="1"/>
    <col min="41" max="46" width="16" style="366" hidden="1" customWidth="1" outlineLevel="1"/>
    <col min="47" max="47" width="31.26953125" style="366" hidden="1" customWidth="1" outlineLevel="1"/>
    <col min="48" max="48" width="48.6328125" style="366" hidden="1" customWidth="1" outlineLevel="1"/>
    <col min="49" max="51" width="16" style="366" hidden="1" customWidth="1" outlineLevel="1"/>
    <col min="52" max="52" width="11.453125" style="366" collapsed="1"/>
    <col min="53" max="16384" width="11.453125" style="366"/>
  </cols>
  <sheetData>
    <row r="1" spans="2:51" ht="15" thickBot="1" x14ac:dyDescent="0.4"/>
    <row r="2" spans="2:51" ht="18.649999999999999" customHeight="1" x14ac:dyDescent="0.35">
      <c r="D2" s="1061" t="s">
        <v>32</v>
      </c>
      <c r="E2" s="1062"/>
      <c r="F2" s="1062"/>
      <c r="G2" s="1062"/>
      <c r="H2" s="1062"/>
      <c r="I2" s="1062"/>
      <c r="J2" s="1063"/>
      <c r="K2" s="768"/>
      <c r="L2" s="768"/>
      <c r="M2" s="768"/>
      <c r="N2" s="768"/>
      <c r="O2" s="768"/>
      <c r="P2" s="768"/>
      <c r="Q2" s="768"/>
      <c r="R2" s="768"/>
      <c r="S2" s="768"/>
      <c r="T2" s="768"/>
      <c r="U2" s="768"/>
    </row>
    <row r="3" spans="2:51" ht="93" customHeight="1" thickBot="1" x14ac:dyDescent="0.4">
      <c r="D3" s="1085" t="s">
        <v>276</v>
      </c>
      <c r="E3" s="1086"/>
      <c r="F3" s="1086"/>
      <c r="G3" s="1086"/>
      <c r="H3" s="1086"/>
      <c r="I3" s="1086"/>
      <c r="J3" s="1087"/>
      <c r="K3" s="769"/>
      <c r="L3" s="769"/>
      <c r="M3" s="769"/>
      <c r="N3" s="769"/>
      <c r="O3" s="769"/>
      <c r="P3" s="769"/>
      <c r="Q3" s="769"/>
      <c r="R3" s="769"/>
      <c r="S3" s="769"/>
      <c r="T3" s="769"/>
      <c r="U3" s="769"/>
    </row>
    <row r="4" spans="2:51" ht="19" thickBot="1" x14ac:dyDescent="0.4">
      <c r="C4" s="770"/>
      <c r="D4" s="770"/>
    </row>
    <row r="5" spans="2:51" ht="26.4" customHeight="1" thickBot="1" x14ac:dyDescent="0.4">
      <c r="B5" s="1094" t="s">
        <v>152</v>
      </c>
      <c r="C5" s="1095"/>
      <c r="D5" s="1095"/>
      <c r="E5" s="1095"/>
      <c r="F5" s="1095"/>
      <c r="G5" s="1095"/>
      <c r="H5" s="1095"/>
      <c r="I5" s="1095"/>
      <c r="J5" s="1095"/>
      <c r="K5" s="1095"/>
      <c r="L5" s="1089"/>
      <c r="M5" s="1089"/>
      <c r="N5" s="1089"/>
      <c r="O5" s="1089"/>
      <c r="P5" s="1089"/>
      <c r="Q5" s="1089"/>
      <c r="R5" s="1089"/>
      <c r="S5" s="1089"/>
      <c r="T5" s="1089"/>
      <c r="U5" s="1096"/>
      <c r="V5" s="1045" t="s">
        <v>153</v>
      </c>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7"/>
    </row>
    <row r="6" spans="2:51" s="402" customFormat="1" ht="55.5" customHeight="1" x14ac:dyDescent="0.35">
      <c r="B6" s="1105" t="s">
        <v>100</v>
      </c>
      <c r="C6" s="520" t="s">
        <v>272</v>
      </c>
      <c r="D6" s="771" t="s">
        <v>60</v>
      </c>
      <c r="E6" s="772" t="s">
        <v>98</v>
      </c>
      <c r="F6" s="594" t="s">
        <v>103</v>
      </c>
      <c r="G6" s="594" t="s">
        <v>108</v>
      </c>
      <c r="H6" s="773" t="s">
        <v>104</v>
      </c>
      <c r="I6" s="774" t="s">
        <v>112</v>
      </c>
      <c r="J6" s="774" t="s">
        <v>113</v>
      </c>
      <c r="K6" s="773" t="s">
        <v>117</v>
      </c>
      <c r="L6" s="725" t="s">
        <v>331</v>
      </c>
      <c r="M6" s="726" t="s">
        <v>332</v>
      </c>
      <c r="N6" s="727" t="s">
        <v>333</v>
      </c>
      <c r="O6" s="728" t="s">
        <v>118</v>
      </c>
      <c r="P6" s="729" t="s">
        <v>123</v>
      </c>
      <c r="Q6" s="730" t="s">
        <v>122</v>
      </c>
      <c r="R6" s="731" t="s">
        <v>121</v>
      </c>
      <c r="S6" s="732" t="s">
        <v>119</v>
      </c>
      <c r="T6" s="733" t="s">
        <v>120</v>
      </c>
      <c r="U6" s="844" t="s">
        <v>8</v>
      </c>
      <c r="V6" s="525" t="s">
        <v>272</v>
      </c>
      <c r="W6" s="775" t="s">
        <v>60</v>
      </c>
      <c r="X6" s="606" t="s">
        <v>98</v>
      </c>
      <c r="Y6" s="528" t="s">
        <v>103</v>
      </c>
      <c r="Z6" s="528" t="s">
        <v>108</v>
      </c>
      <c r="AA6" s="607" t="s">
        <v>104</v>
      </c>
      <c r="AB6" s="528" t="s">
        <v>112</v>
      </c>
      <c r="AC6" s="528" t="s">
        <v>113</v>
      </c>
      <c r="AD6" s="607" t="s">
        <v>117</v>
      </c>
      <c r="AE6" s="776" t="s">
        <v>331</v>
      </c>
      <c r="AF6" s="606" t="s">
        <v>332</v>
      </c>
      <c r="AG6" s="777" t="s">
        <v>333</v>
      </c>
      <c r="AH6" s="778" t="s">
        <v>118</v>
      </c>
      <c r="AI6" s="606" t="s">
        <v>123</v>
      </c>
      <c r="AJ6" s="779" t="s">
        <v>122</v>
      </c>
      <c r="AK6" s="780" t="s">
        <v>121</v>
      </c>
      <c r="AL6" s="606" t="s">
        <v>119</v>
      </c>
      <c r="AM6" s="779" t="s">
        <v>120</v>
      </c>
      <c r="AN6" s="528" t="s">
        <v>124</v>
      </c>
      <c r="AO6" s="615" t="s">
        <v>129</v>
      </c>
      <c r="AP6" s="615" t="s">
        <v>130</v>
      </c>
      <c r="AQ6" s="615" t="s">
        <v>131</v>
      </c>
      <c r="AR6" s="615" t="s">
        <v>42</v>
      </c>
      <c r="AS6" s="615" t="s">
        <v>343</v>
      </c>
      <c r="AT6" s="615" t="s">
        <v>49</v>
      </c>
      <c r="AU6" s="615" t="s">
        <v>54</v>
      </c>
      <c r="AV6" s="615" t="s">
        <v>43</v>
      </c>
      <c r="AW6" s="615" t="s">
        <v>132</v>
      </c>
      <c r="AX6" s="615" t="s">
        <v>133</v>
      </c>
      <c r="AY6" s="616" t="s">
        <v>134</v>
      </c>
    </row>
    <row r="7" spans="2:51" ht="134.5" customHeight="1" x14ac:dyDescent="0.35">
      <c r="B7" s="1106"/>
      <c r="C7" s="531" t="s">
        <v>271</v>
      </c>
      <c r="D7" s="532" t="s">
        <v>97</v>
      </c>
      <c r="E7" s="532"/>
      <c r="F7" s="621" t="s">
        <v>296</v>
      </c>
      <c r="G7" s="618" t="s">
        <v>294</v>
      </c>
      <c r="H7" s="619" t="s">
        <v>106</v>
      </c>
      <c r="I7" s="617" t="s">
        <v>149</v>
      </c>
      <c r="J7" s="618" t="s">
        <v>114</v>
      </c>
      <c r="K7" s="619" t="s">
        <v>110</v>
      </c>
      <c r="L7" s="622" t="s">
        <v>151</v>
      </c>
      <c r="M7" s="618" t="s">
        <v>99</v>
      </c>
      <c r="N7" s="781" t="s">
        <v>46</v>
      </c>
      <c r="O7" s="623" t="s">
        <v>151</v>
      </c>
      <c r="P7" s="618" t="s">
        <v>99</v>
      </c>
      <c r="Q7" s="619" t="s">
        <v>46</v>
      </c>
      <c r="R7" s="624" t="s">
        <v>151</v>
      </c>
      <c r="S7" s="618" t="s">
        <v>99</v>
      </c>
      <c r="T7" s="625" t="s">
        <v>46</v>
      </c>
      <c r="U7" s="845" t="s">
        <v>354</v>
      </c>
      <c r="V7" s="537" t="s">
        <v>46</v>
      </c>
      <c r="W7" s="538" t="s">
        <v>46</v>
      </c>
      <c r="X7" s="626" t="s">
        <v>55</v>
      </c>
      <c r="Y7" s="628" t="s">
        <v>105</v>
      </c>
      <c r="Z7" s="628" t="s">
        <v>111</v>
      </c>
      <c r="AA7" s="629" t="s">
        <v>106</v>
      </c>
      <c r="AB7" s="626" t="s">
        <v>149</v>
      </c>
      <c r="AC7" s="628" t="s">
        <v>114</v>
      </c>
      <c r="AD7" s="629" t="s">
        <v>110</v>
      </c>
      <c r="AE7" s="782" t="s">
        <v>151</v>
      </c>
      <c r="AF7" s="628" t="s">
        <v>99</v>
      </c>
      <c r="AG7" s="783" t="s">
        <v>46</v>
      </c>
      <c r="AH7" s="630" t="s">
        <v>151</v>
      </c>
      <c r="AI7" s="628" t="s">
        <v>99</v>
      </c>
      <c r="AJ7" s="629" t="s">
        <v>46</v>
      </c>
      <c r="AK7" s="784" t="s">
        <v>151</v>
      </c>
      <c r="AL7" s="628" t="s">
        <v>99</v>
      </c>
      <c r="AM7" s="634" t="s">
        <v>46</v>
      </c>
      <c r="AN7" s="628" t="s">
        <v>125</v>
      </c>
      <c r="AO7" s="538" t="s">
        <v>277</v>
      </c>
      <c r="AP7" s="538" t="s">
        <v>277</v>
      </c>
      <c r="AQ7" s="538" t="s">
        <v>277</v>
      </c>
      <c r="AR7" s="538" t="s">
        <v>55</v>
      </c>
      <c r="AS7" s="538" t="s">
        <v>55</v>
      </c>
      <c r="AT7" s="538" t="s">
        <v>55</v>
      </c>
      <c r="AU7" s="538" t="s">
        <v>355</v>
      </c>
      <c r="AV7" s="538" t="s">
        <v>45</v>
      </c>
      <c r="AW7" s="538" t="s">
        <v>46</v>
      </c>
      <c r="AX7" s="637" t="s">
        <v>46</v>
      </c>
      <c r="AY7" s="539" t="s">
        <v>46</v>
      </c>
    </row>
    <row r="8" spans="2:51" s="793" customFormat="1" ht="44" thickBot="1" x14ac:dyDescent="0.4">
      <c r="B8" s="650" t="s">
        <v>101</v>
      </c>
      <c r="C8" s="549" t="s">
        <v>3</v>
      </c>
      <c r="D8" s="651" t="s">
        <v>206</v>
      </c>
      <c r="E8" s="651" t="s">
        <v>159</v>
      </c>
      <c r="F8" s="183" t="s">
        <v>107</v>
      </c>
      <c r="G8" s="183" t="s">
        <v>109</v>
      </c>
      <c r="H8" s="184">
        <v>1</v>
      </c>
      <c r="I8" s="230" t="s">
        <v>156</v>
      </c>
      <c r="J8" s="183" t="s">
        <v>157</v>
      </c>
      <c r="K8" s="785" t="s">
        <v>154</v>
      </c>
      <c r="L8" s="786">
        <v>1200</v>
      </c>
      <c r="M8" s="649">
        <f>0.085*L8</f>
        <v>102.00000000000001</v>
      </c>
      <c r="N8" s="231">
        <f>L8+M8</f>
        <v>1302</v>
      </c>
      <c r="O8" s="644"/>
      <c r="P8" s="643"/>
      <c r="Q8" s="645">
        <f>O8+P8</f>
        <v>0</v>
      </c>
      <c r="R8" s="646"/>
      <c r="S8" s="643"/>
      <c r="T8" s="647">
        <f>R8+S8</f>
        <v>0</v>
      </c>
      <c r="U8" s="846"/>
      <c r="V8" s="650" t="str">
        <f t="shared" ref="V8:V39" si="0">C8</f>
        <v>Partenaire 3</v>
      </c>
      <c r="W8" s="651" t="str">
        <f t="shared" ref="W8:W39" si="1">D8</f>
        <v>Diffusion résultats</v>
      </c>
      <c r="X8" s="651" t="str">
        <f t="shared" ref="X8:X39" si="2">E8</f>
        <v>Billet avion aller-retour de Pointe-à-Pitre vers Ville X (Pays X)</v>
      </c>
      <c r="Y8" s="651" t="str">
        <f t="shared" ref="Y8:Y39" si="3">F8</f>
        <v xml:space="preserve">Pas de marché public </v>
      </c>
      <c r="Z8" s="651" t="str">
        <f t="shared" ref="Z8:Z39" si="4">G8</f>
        <v>Non Concerné</v>
      </c>
      <c r="AA8" s="651">
        <f t="shared" ref="AA8:AA39" si="5">H8</f>
        <v>1</v>
      </c>
      <c r="AB8" s="651" t="str">
        <f t="shared" ref="AB8:AB39" si="6">I8</f>
        <v>Sky Plus</v>
      </c>
      <c r="AC8" s="651" t="str">
        <f t="shared" ref="AC8:AC39" si="7">J8</f>
        <v>SP4346787</v>
      </c>
      <c r="AD8" s="785" t="str">
        <f t="shared" ref="AD8:AD39" si="8">K8</f>
        <v>22/02/2025</v>
      </c>
      <c r="AE8" s="787">
        <f t="shared" ref="AE8:AE39" si="9">L8</f>
        <v>1200</v>
      </c>
      <c r="AF8" s="654">
        <f t="shared" ref="AF8:AF39" si="10">M8</f>
        <v>102.00000000000001</v>
      </c>
      <c r="AG8" s="788">
        <f>AE8+AF8</f>
        <v>1302</v>
      </c>
      <c r="AH8" s="789">
        <f t="shared" ref="AH8:AH39" si="11">O8</f>
        <v>0</v>
      </c>
      <c r="AI8" s="654">
        <f t="shared" ref="AI8:AI39" si="12">P8</f>
        <v>0</v>
      </c>
      <c r="AJ8" s="790">
        <f>AH8+AI8</f>
        <v>0</v>
      </c>
      <c r="AK8" s="791">
        <f t="shared" ref="AK8:AK39" si="13">R8</f>
        <v>0</v>
      </c>
      <c r="AL8" s="654">
        <f t="shared" ref="AL8:AL39" si="14">S8</f>
        <v>0</v>
      </c>
      <c r="AM8" s="792">
        <f>AK8+AL8</f>
        <v>0</v>
      </c>
      <c r="AN8" s="549" t="s">
        <v>26</v>
      </c>
      <c r="AO8" s="643">
        <f t="shared" ref="AO8" si="15">IF(AND(AE8=0,AH8=0,AK8=0)," ",1.15*MIN(IF(AE8=0,1E+30,AE8),IF(AH8=0,1E+30,AH8),IF(AK8=0,1E+30,AK8)))</f>
        <v>1380</v>
      </c>
      <c r="AP8" s="643">
        <f t="shared" ref="AP8" si="16">IF(AND(AF8=0,AI8=0,AL8=0)," ",1.15*MIN(IF(AF8=0,1E+30,AF8),IF(AI8=0,1E+30,AI8),IF(AL8=0,1E+30,AL8)))</f>
        <v>117.30000000000001</v>
      </c>
      <c r="AQ8" s="643">
        <f t="shared" ref="AQ8" si="17">IF(AND(AG8=0,AJ8=0,AM8=0)," ",1.15*MIN(IF(AG8=0,1E+30,AG8),IF(AJ8=0,1E+30,AJ8),IF(AM8=0,1E+30,AM8)))</f>
        <v>1497.3</v>
      </c>
      <c r="AR8" s="649">
        <f>AE8</f>
        <v>1200</v>
      </c>
      <c r="AS8" s="649">
        <f>AF8</f>
        <v>102.00000000000001</v>
      </c>
      <c r="AT8" s="649">
        <f>AG8</f>
        <v>1302</v>
      </c>
      <c r="AU8" s="643"/>
      <c r="AV8" s="391" t="str">
        <f>_xlfn.IFS(AR8&gt;AO8,"KO : Le montant retenu HT est supérieur au montant raisonnable maximal HT",AR8&gt;L8,"Attention : Le montant retenu HT est supérieur au montant HT présenté. Merci de revoir la ligne de dépense ou plafonner son montant",AS8&gt;AP8,"KO : Le montant retenu TVA est supérieur au montant raisonnable maximal TVA",AS8&gt;M8,"Attention : Le montant TVA retenu est supérieur au montant TVA présenté. Merci de revoir la ligne de dépense ou plafonner son montant",L8=0,"",AR8=L8,"OK",AR8&lt;L8,"Montant retenu HT inférieur au montant présenté.")</f>
        <v>OK</v>
      </c>
      <c r="AW8" s="653">
        <f>L8-AR8</f>
        <v>0</v>
      </c>
      <c r="AX8" s="653">
        <f t="shared" ref="AX8:AX48" si="18">M8-AS8</f>
        <v>0</v>
      </c>
      <c r="AY8" s="653">
        <f t="shared" ref="AY8:AY48" si="19">N8-AT8</f>
        <v>0</v>
      </c>
    </row>
    <row r="9" spans="2:51" x14ac:dyDescent="0.35">
      <c r="B9" s="554">
        <v>1</v>
      </c>
      <c r="C9" s="236"/>
      <c r="D9" s="22"/>
      <c r="E9" s="11"/>
      <c r="F9" s="22"/>
      <c r="G9" s="11"/>
      <c r="H9" s="25"/>
      <c r="I9" s="22"/>
      <c r="J9" s="11"/>
      <c r="K9" s="237"/>
      <c r="L9" s="57"/>
      <c r="M9" s="58"/>
      <c r="N9" s="794">
        <f>L9+M9</f>
        <v>0</v>
      </c>
      <c r="O9" s="32"/>
      <c r="P9" s="14"/>
      <c r="Q9" s="658">
        <f>O9+P9</f>
        <v>0</v>
      </c>
      <c r="R9" s="36"/>
      <c r="S9" s="14"/>
      <c r="T9" s="659">
        <f>R9+S9</f>
        <v>0</v>
      </c>
      <c r="U9" s="847"/>
      <c r="V9" s="795">
        <f t="shared" si="0"/>
        <v>0</v>
      </c>
      <c r="W9" s="795">
        <f t="shared" si="1"/>
        <v>0</v>
      </c>
      <c r="X9" s="795">
        <f t="shared" si="2"/>
        <v>0</v>
      </c>
      <c r="Y9" s="795">
        <f t="shared" si="3"/>
        <v>0</v>
      </c>
      <c r="Z9" s="795">
        <f t="shared" si="4"/>
        <v>0</v>
      </c>
      <c r="AA9" s="795">
        <f t="shared" si="5"/>
        <v>0</v>
      </c>
      <c r="AB9" s="795">
        <f t="shared" si="6"/>
        <v>0</v>
      </c>
      <c r="AC9" s="795">
        <f t="shared" si="7"/>
        <v>0</v>
      </c>
      <c r="AD9" s="796">
        <f t="shared" si="8"/>
        <v>0</v>
      </c>
      <c r="AE9" s="797">
        <f t="shared" si="9"/>
        <v>0</v>
      </c>
      <c r="AF9" s="798">
        <f t="shared" si="10"/>
        <v>0</v>
      </c>
      <c r="AG9" s="799">
        <f>AE9+AF9</f>
        <v>0</v>
      </c>
      <c r="AH9" s="800">
        <f t="shared" si="11"/>
        <v>0</v>
      </c>
      <c r="AI9" s="798">
        <f t="shared" si="12"/>
        <v>0</v>
      </c>
      <c r="AJ9" s="801">
        <f>AH9+AI9</f>
        <v>0</v>
      </c>
      <c r="AK9" s="802">
        <f t="shared" si="13"/>
        <v>0</v>
      </c>
      <c r="AL9" s="798">
        <f t="shared" si="14"/>
        <v>0</v>
      </c>
      <c r="AM9" s="803">
        <f>AK9+AL9</f>
        <v>0</v>
      </c>
      <c r="AN9" s="804"/>
      <c r="AO9" s="673" t="str">
        <f t="shared" ref="AO9:AO48" si="20">IF(AND(AE9=0,AH9=0,AK9=0)," ",1.15*MIN(IF(AE9=0,1E+30,AE9),IF(AH9=0,1E+30,AH9),IF(AK9=0,1E+30,AK9)))</f>
        <v xml:space="preserve"> </v>
      </c>
      <c r="AP9" s="673" t="str">
        <f t="shared" ref="AP9:AP48" si="21">IF(AND(AF9=0,AI9=0,AL9=0)," ",1.15*MIN(IF(AF9=0,1E+30,AF9),IF(AI9=0,1E+30,AI9),IF(AL9=0,1E+30,AL9)))</f>
        <v xml:space="preserve"> </v>
      </c>
      <c r="AQ9" s="673" t="str">
        <f t="shared" ref="AQ9:AQ48" si="22">IF(AND(AG9=0,AJ9=0,AM9=0)," ",1.15*MIN(IF(AG9=0,1E+30,AG9),IF(AJ9=0,1E+30,AJ9),IF(AM9=0,1E+30,AM9)))</f>
        <v xml:space="preserve"> </v>
      </c>
      <c r="AR9" s="661">
        <f>AE9</f>
        <v>0</v>
      </c>
      <c r="AS9" s="661">
        <f t="shared" ref="AS9:AS48" si="23">AF9</f>
        <v>0</v>
      </c>
      <c r="AT9" s="661">
        <f t="shared" ref="AT9:AT48" si="24">AG9</f>
        <v>0</v>
      </c>
      <c r="AU9" s="805"/>
      <c r="AV9" s="383" t="str">
        <f t="shared" ref="AV9:AV48" si="25">_xlfn.IFS(AR9&gt;AO9,"KO : Le montant retenu HT est supérieur au montant raisonnable maximal HT",AR9&gt;L9,"Attention : Le montant retenu HT est supérieur au montant HT présenté. Merci de revoir la ligne de dépense ou plafonner son montant",AS9&gt;AP9,"KO : Le montant retenu TVA est supérieur au montant raisonnable maximal TVA",AS9&gt;M9,"Attention : Le montant TVA retenu est supérieur au montant TVA présenté. Merci de revoir la ligne de dépense ou plafonner son montant",L9=0,"",AR9=L9,"OK",AR9&lt;L9,"Montant retenu HT inférieur au montant présenté.")</f>
        <v/>
      </c>
      <c r="AW9" s="806">
        <f t="shared" ref="AW9:AW48" si="26">L9-AR9</f>
        <v>0</v>
      </c>
      <c r="AX9" s="806">
        <f t="shared" si="18"/>
        <v>0</v>
      </c>
      <c r="AY9" s="807">
        <f t="shared" si="19"/>
        <v>0</v>
      </c>
    </row>
    <row r="10" spans="2:51" x14ac:dyDescent="0.35">
      <c r="B10" s="562">
        <v>2</v>
      </c>
      <c r="C10" s="238"/>
      <c r="D10" s="23"/>
      <c r="E10" s="12"/>
      <c r="F10" s="23"/>
      <c r="G10" s="12"/>
      <c r="H10" s="26"/>
      <c r="I10" s="23"/>
      <c r="J10" s="12"/>
      <c r="K10" s="239"/>
      <c r="L10" s="59"/>
      <c r="M10" s="60"/>
      <c r="N10" s="808">
        <f t="shared" ref="N10:N48" si="27">L10+M10</f>
        <v>0</v>
      </c>
      <c r="O10" s="33"/>
      <c r="P10" s="15"/>
      <c r="Q10" s="677">
        <f>O10+P10</f>
        <v>0</v>
      </c>
      <c r="R10" s="37"/>
      <c r="S10" s="15"/>
      <c r="T10" s="678">
        <f>R10+S10</f>
        <v>0</v>
      </c>
      <c r="U10" s="848"/>
      <c r="V10" s="809">
        <f t="shared" si="0"/>
        <v>0</v>
      </c>
      <c r="W10" s="809">
        <f t="shared" si="1"/>
        <v>0</v>
      </c>
      <c r="X10" s="809">
        <f t="shared" si="2"/>
        <v>0</v>
      </c>
      <c r="Y10" s="809">
        <f t="shared" si="3"/>
        <v>0</v>
      </c>
      <c r="Z10" s="809">
        <f t="shared" si="4"/>
        <v>0</v>
      </c>
      <c r="AA10" s="809">
        <f t="shared" si="5"/>
        <v>0</v>
      </c>
      <c r="AB10" s="809">
        <f t="shared" si="6"/>
        <v>0</v>
      </c>
      <c r="AC10" s="809">
        <f t="shared" si="7"/>
        <v>0</v>
      </c>
      <c r="AD10" s="810">
        <f t="shared" si="8"/>
        <v>0</v>
      </c>
      <c r="AE10" s="811">
        <f t="shared" si="9"/>
        <v>0</v>
      </c>
      <c r="AF10" s="812">
        <f t="shared" si="10"/>
        <v>0</v>
      </c>
      <c r="AG10" s="813">
        <f>AE10+AF10</f>
        <v>0</v>
      </c>
      <c r="AH10" s="814">
        <f t="shared" si="11"/>
        <v>0</v>
      </c>
      <c r="AI10" s="812">
        <f t="shared" si="12"/>
        <v>0</v>
      </c>
      <c r="AJ10" s="815">
        <f>AH10+AI10</f>
        <v>0</v>
      </c>
      <c r="AK10" s="816">
        <f t="shared" si="13"/>
        <v>0</v>
      </c>
      <c r="AL10" s="812">
        <f t="shared" si="14"/>
        <v>0</v>
      </c>
      <c r="AM10" s="817">
        <f>AK10+AL10</f>
        <v>0</v>
      </c>
      <c r="AN10" s="818"/>
      <c r="AO10" s="690" t="str">
        <f t="shared" si="20"/>
        <v xml:space="preserve"> </v>
      </c>
      <c r="AP10" s="690" t="str">
        <f t="shared" si="21"/>
        <v xml:space="preserve"> </v>
      </c>
      <c r="AQ10" s="690" t="str">
        <f t="shared" si="22"/>
        <v xml:space="preserve"> </v>
      </c>
      <c r="AR10" s="680">
        <f t="shared" ref="AR10:AR48" si="28">AE10</f>
        <v>0</v>
      </c>
      <c r="AS10" s="680">
        <f t="shared" si="23"/>
        <v>0</v>
      </c>
      <c r="AT10" s="680">
        <f t="shared" si="24"/>
        <v>0</v>
      </c>
      <c r="AU10" s="819"/>
      <c r="AV10" s="387" t="str">
        <f t="shared" si="25"/>
        <v/>
      </c>
      <c r="AW10" s="820">
        <f t="shared" si="26"/>
        <v>0</v>
      </c>
      <c r="AX10" s="820">
        <f t="shared" si="18"/>
        <v>0</v>
      </c>
      <c r="AY10" s="821">
        <f t="shared" si="19"/>
        <v>0</v>
      </c>
    </row>
    <row r="11" spans="2:51" x14ac:dyDescent="0.35">
      <c r="B11" s="562">
        <v>3</v>
      </c>
      <c r="C11" s="238"/>
      <c r="D11" s="23"/>
      <c r="E11" s="12"/>
      <c r="F11" s="23"/>
      <c r="G11" s="12"/>
      <c r="H11" s="26"/>
      <c r="I11" s="23"/>
      <c r="J11" s="12"/>
      <c r="K11" s="239"/>
      <c r="L11" s="59"/>
      <c r="M11" s="60"/>
      <c r="N11" s="808">
        <f t="shared" si="27"/>
        <v>0</v>
      </c>
      <c r="O11" s="33"/>
      <c r="P11" s="15"/>
      <c r="Q11" s="677">
        <f t="shared" ref="Q11:Q48" si="29">O11+P11</f>
        <v>0</v>
      </c>
      <c r="R11" s="37"/>
      <c r="S11" s="15"/>
      <c r="T11" s="678">
        <f t="shared" ref="T11:T48" si="30">R11+S11</f>
        <v>0</v>
      </c>
      <c r="U11" s="848"/>
      <c r="V11" s="809">
        <f t="shared" si="0"/>
        <v>0</v>
      </c>
      <c r="W11" s="809">
        <f t="shared" si="1"/>
        <v>0</v>
      </c>
      <c r="X11" s="809">
        <f t="shared" si="2"/>
        <v>0</v>
      </c>
      <c r="Y11" s="809">
        <f t="shared" si="3"/>
        <v>0</v>
      </c>
      <c r="Z11" s="809">
        <f t="shared" si="4"/>
        <v>0</v>
      </c>
      <c r="AA11" s="809">
        <f t="shared" si="5"/>
        <v>0</v>
      </c>
      <c r="AB11" s="809">
        <f t="shared" si="6"/>
        <v>0</v>
      </c>
      <c r="AC11" s="809">
        <f t="shared" si="7"/>
        <v>0</v>
      </c>
      <c r="AD11" s="810">
        <f t="shared" si="8"/>
        <v>0</v>
      </c>
      <c r="AE11" s="811">
        <f t="shared" si="9"/>
        <v>0</v>
      </c>
      <c r="AF11" s="812">
        <f t="shared" si="10"/>
        <v>0</v>
      </c>
      <c r="AG11" s="813">
        <f t="shared" ref="AG11:AG48" si="31">AE11+AF11</f>
        <v>0</v>
      </c>
      <c r="AH11" s="814">
        <f t="shared" si="11"/>
        <v>0</v>
      </c>
      <c r="AI11" s="812">
        <f t="shared" si="12"/>
        <v>0</v>
      </c>
      <c r="AJ11" s="815">
        <f t="shared" ref="AJ11:AJ48" si="32">AH11+AI11</f>
        <v>0</v>
      </c>
      <c r="AK11" s="816">
        <f t="shared" si="13"/>
        <v>0</v>
      </c>
      <c r="AL11" s="812">
        <f t="shared" si="14"/>
        <v>0</v>
      </c>
      <c r="AM11" s="817">
        <f t="shared" ref="AM11:AM48" si="33">AK11+AL11</f>
        <v>0</v>
      </c>
      <c r="AN11" s="818"/>
      <c r="AO11" s="690" t="str">
        <f t="shared" si="20"/>
        <v xml:space="preserve"> </v>
      </c>
      <c r="AP11" s="690" t="str">
        <f t="shared" si="21"/>
        <v xml:space="preserve"> </v>
      </c>
      <c r="AQ11" s="690" t="str">
        <f t="shared" si="22"/>
        <v xml:space="preserve"> </v>
      </c>
      <c r="AR11" s="680">
        <f t="shared" si="28"/>
        <v>0</v>
      </c>
      <c r="AS11" s="680">
        <f t="shared" si="23"/>
        <v>0</v>
      </c>
      <c r="AT11" s="680">
        <f t="shared" si="24"/>
        <v>0</v>
      </c>
      <c r="AU11" s="819"/>
      <c r="AV11" s="387" t="str">
        <f t="shared" si="25"/>
        <v/>
      </c>
      <c r="AW11" s="820">
        <f t="shared" si="26"/>
        <v>0</v>
      </c>
      <c r="AX11" s="820">
        <f t="shared" si="18"/>
        <v>0</v>
      </c>
      <c r="AY11" s="821">
        <f t="shared" si="19"/>
        <v>0</v>
      </c>
    </row>
    <row r="12" spans="2:51" x14ac:dyDescent="0.35">
      <c r="B12" s="562">
        <v>4</v>
      </c>
      <c r="C12" s="238"/>
      <c r="D12" s="23"/>
      <c r="E12" s="12"/>
      <c r="F12" s="23"/>
      <c r="G12" s="12"/>
      <c r="H12" s="26"/>
      <c r="I12" s="23"/>
      <c r="J12" s="12"/>
      <c r="K12" s="239"/>
      <c r="L12" s="59"/>
      <c r="M12" s="60"/>
      <c r="N12" s="808">
        <f t="shared" si="27"/>
        <v>0</v>
      </c>
      <c r="O12" s="33"/>
      <c r="P12" s="15"/>
      <c r="Q12" s="677">
        <f t="shared" si="29"/>
        <v>0</v>
      </c>
      <c r="R12" s="37"/>
      <c r="S12" s="15"/>
      <c r="T12" s="678">
        <f t="shared" si="30"/>
        <v>0</v>
      </c>
      <c r="U12" s="848"/>
      <c r="V12" s="809">
        <f t="shared" si="0"/>
        <v>0</v>
      </c>
      <c r="W12" s="809">
        <f t="shared" si="1"/>
        <v>0</v>
      </c>
      <c r="X12" s="809">
        <f t="shared" si="2"/>
        <v>0</v>
      </c>
      <c r="Y12" s="809">
        <f t="shared" si="3"/>
        <v>0</v>
      </c>
      <c r="Z12" s="809">
        <f t="shared" si="4"/>
        <v>0</v>
      </c>
      <c r="AA12" s="809">
        <f t="shared" si="5"/>
        <v>0</v>
      </c>
      <c r="AB12" s="809">
        <f t="shared" si="6"/>
        <v>0</v>
      </c>
      <c r="AC12" s="809">
        <f t="shared" si="7"/>
        <v>0</v>
      </c>
      <c r="AD12" s="810">
        <f t="shared" si="8"/>
        <v>0</v>
      </c>
      <c r="AE12" s="811">
        <f t="shared" si="9"/>
        <v>0</v>
      </c>
      <c r="AF12" s="812">
        <f t="shared" si="10"/>
        <v>0</v>
      </c>
      <c r="AG12" s="813">
        <f t="shared" si="31"/>
        <v>0</v>
      </c>
      <c r="AH12" s="814">
        <f t="shared" si="11"/>
        <v>0</v>
      </c>
      <c r="AI12" s="812">
        <f t="shared" si="12"/>
        <v>0</v>
      </c>
      <c r="AJ12" s="815">
        <f t="shared" si="32"/>
        <v>0</v>
      </c>
      <c r="AK12" s="816">
        <f t="shared" si="13"/>
        <v>0</v>
      </c>
      <c r="AL12" s="812">
        <f t="shared" si="14"/>
        <v>0</v>
      </c>
      <c r="AM12" s="817">
        <f t="shared" si="33"/>
        <v>0</v>
      </c>
      <c r="AN12" s="818"/>
      <c r="AO12" s="690" t="str">
        <f t="shared" si="20"/>
        <v xml:space="preserve"> </v>
      </c>
      <c r="AP12" s="690" t="str">
        <f t="shared" si="21"/>
        <v xml:space="preserve"> </v>
      </c>
      <c r="AQ12" s="690" t="str">
        <f t="shared" si="22"/>
        <v xml:space="preserve"> </v>
      </c>
      <c r="AR12" s="680">
        <f t="shared" si="28"/>
        <v>0</v>
      </c>
      <c r="AS12" s="680">
        <f t="shared" si="23"/>
        <v>0</v>
      </c>
      <c r="AT12" s="680">
        <f t="shared" si="24"/>
        <v>0</v>
      </c>
      <c r="AU12" s="819"/>
      <c r="AV12" s="387" t="str">
        <f t="shared" si="25"/>
        <v/>
      </c>
      <c r="AW12" s="820">
        <f t="shared" si="26"/>
        <v>0</v>
      </c>
      <c r="AX12" s="820">
        <f t="shared" si="18"/>
        <v>0</v>
      </c>
      <c r="AY12" s="821">
        <f t="shared" si="19"/>
        <v>0</v>
      </c>
    </row>
    <row r="13" spans="2:51" x14ac:dyDescent="0.35">
      <c r="B13" s="562">
        <v>5</v>
      </c>
      <c r="C13" s="238"/>
      <c r="D13" s="23"/>
      <c r="E13" s="12"/>
      <c r="F13" s="23"/>
      <c r="G13" s="12"/>
      <c r="H13" s="64"/>
      <c r="I13" s="65"/>
      <c r="J13" s="81"/>
      <c r="K13" s="82"/>
      <c r="L13" s="83"/>
      <c r="M13" s="84"/>
      <c r="N13" s="808">
        <f t="shared" si="27"/>
        <v>0</v>
      </c>
      <c r="O13" s="85"/>
      <c r="P13" s="86"/>
      <c r="Q13" s="677">
        <f t="shared" si="29"/>
        <v>0</v>
      </c>
      <c r="R13" s="87"/>
      <c r="S13" s="86"/>
      <c r="T13" s="678">
        <f t="shared" si="30"/>
        <v>0</v>
      </c>
      <c r="U13" s="849"/>
      <c r="V13" s="809">
        <f t="shared" si="0"/>
        <v>0</v>
      </c>
      <c r="W13" s="809">
        <f t="shared" si="1"/>
        <v>0</v>
      </c>
      <c r="X13" s="809">
        <f t="shared" si="2"/>
        <v>0</v>
      </c>
      <c r="Y13" s="809">
        <f t="shared" si="3"/>
        <v>0</v>
      </c>
      <c r="Z13" s="809">
        <f t="shared" si="4"/>
        <v>0</v>
      </c>
      <c r="AA13" s="809">
        <f t="shared" si="5"/>
        <v>0</v>
      </c>
      <c r="AB13" s="809">
        <f t="shared" si="6"/>
        <v>0</v>
      </c>
      <c r="AC13" s="809">
        <f t="shared" si="7"/>
        <v>0</v>
      </c>
      <c r="AD13" s="810">
        <f t="shared" si="8"/>
        <v>0</v>
      </c>
      <c r="AE13" s="811">
        <f t="shared" si="9"/>
        <v>0</v>
      </c>
      <c r="AF13" s="812">
        <f t="shared" si="10"/>
        <v>0</v>
      </c>
      <c r="AG13" s="813">
        <f t="shared" si="31"/>
        <v>0</v>
      </c>
      <c r="AH13" s="814">
        <f t="shared" si="11"/>
        <v>0</v>
      </c>
      <c r="AI13" s="812">
        <f t="shared" si="12"/>
        <v>0</v>
      </c>
      <c r="AJ13" s="815">
        <f t="shared" si="32"/>
        <v>0</v>
      </c>
      <c r="AK13" s="816">
        <f t="shared" si="13"/>
        <v>0</v>
      </c>
      <c r="AL13" s="812">
        <f t="shared" si="14"/>
        <v>0</v>
      </c>
      <c r="AM13" s="817">
        <f t="shared" si="33"/>
        <v>0</v>
      </c>
      <c r="AN13" s="818"/>
      <c r="AO13" s="690" t="str">
        <f t="shared" si="20"/>
        <v xml:space="preserve"> </v>
      </c>
      <c r="AP13" s="690" t="str">
        <f t="shared" si="21"/>
        <v xml:space="preserve"> </v>
      </c>
      <c r="AQ13" s="690" t="str">
        <f t="shared" si="22"/>
        <v xml:space="preserve"> </v>
      </c>
      <c r="AR13" s="680">
        <f t="shared" si="28"/>
        <v>0</v>
      </c>
      <c r="AS13" s="680">
        <f t="shared" si="23"/>
        <v>0</v>
      </c>
      <c r="AT13" s="680">
        <f t="shared" si="24"/>
        <v>0</v>
      </c>
      <c r="AU13" s="819"/>
      <c r="AV13" s="387" t="str">
        <f t="shared" si="25"/>
        <v/>
      </c>
      <c r="AW13" s="820">
        <f t="shared" si="26"/>
        <v>0</v>
      </c>
      <c r="AX13" s="820">
        <f t="shared" si="18"/>
        <v>0</v>
      </c>
      <c r="AY13" s="821">
        <f t="shared" si="19"/>
        <v>0</v>
      </c>
    </row>
    <row r="14" spans="2:51" x14ac:dyDescent="0.35">
      <c r="B14" s="562">
        <v>6</v>
      </c>
      <c r="C14" s="238"/>
      <c r="D14" s="23"/>
      <c r="E14" s="12"/>
      <c r="F14" s="23"/>
      <c r="G14" s="12"/>
      <c r="H14" s="64"/>
      <c r="I14" s="65"/>
      <c r="J14" s="81"/>
      <c r="K14" s="82"/>
      <c r="L14" s="83"/>
      <c r="M14" s="84"/>
      <c r="N14" s="808">
        <f t="shared" si="27"/>
        <v>0</v>
      </c>
      <c r="O14" s="85"/>
      <c r="P14" s="86"/>
      <c r="Q14" s="677">
        <f t="shared" si="29"/>
        <v>0</v>
      </c>
      <c r="R14" s="87"/>
      <c r="S14" s="86"/>
      <c r="T14" s="678">
        <f t="shared" si="30"/>
        <v>0</v>
      </c>
      <c r="U14" s="849"/>
      <c r="V14" s="809">
        <f t="shared" si="0"/>
        <v>0</v>
      </c>
      <c r="W14" s="809">
        <f t="shared" si="1"/>
        <v>0</v>
      </c>
      <c r="X14" s="809">
        <f t="shared" si="2"/>
        <v>0</v>
      </c>
      <c r="Y14" s="809">
        <f t="shared" si="3"/>
        <v>0</v>
      </c>
      <c r="Z14" s="809">
        <f t="shared" si="4"/>
        <v>0</v>
      </c>
      <c r="AA14" s="809">
        <f t="shared" si="5"/>
        <v>0</v>
      </c>
      <c r="AB14" s="809">
        <f t="shared" si="6"/>
        <v>0</v>
      </c>
      <c r="AC14" s="809">
        <f t="shared" si="7"/>
        <v>0</v>
      </c>
      <c r="AD14" s="810">
        <f t="shared" si="8"/>
        <v>0</v>
      </c>
      <c r="AE14" s="811">
        <f t="shared" si="9"/>
        <v>0</v>
      </c>
      <c r="AF14" s="812">
        <f t="shared" si="10"/>
        <v>0</v>
      </c>
      <c r="AG14" s="813">
        <f t="shared" si="31"/>
        <v>0</v>
      </c>
      <c r="AH14" s="814">
        <f t="shared" si="11"/>
        <v>0</v>
      </c>
      <c r="AI14" s="812">
        <f t="shared" si="12"/>
        <v>0</v>
      </c>
      <c r="AJ14" s="815">
        <f t="shared" si="32"/>
        <v>0</v>
      </c>
      <c r="AK14" s="816">
        <f t="shared" si="13"/>
        <v>0</v>
      </c>
      <c r="AL14" s="812">
        <f t="shared" si="14"/>
        <v>0</v>
      </c>
      <c r="AM14" s="817">
        <f t="shared" si="33"/>
        <v>0</v>
      </c>
      <c r="AN14" s="818"/>
      <c r="AO14" s="690" t="str">
        <f t="shared" si="20"/>
        <v xml:space="preserve"> </v>
      </c>
      <c r="AP14" s="690" t="str">
        <f t="shared" si="21"/>
        <v xml:space="preserve"> </v>
      </c>
      <c r="AQ14" s="690" t="str">
        <f t="shared" si="22"/>
        <v xml:space="preserve"> </v>
      </c>
      <c r="AR14" s="680">
        <f t="shared" si="28"/>
        <v>0</v>
      </c>
      <c r="AS14" s="680">
        <f t="shared" si="23"/>
        <v>0</v>
      </c>
      <c r="AT14" s="680">
        <f t="shared" si="24"/>
        <v>0</v>
      </c>
      <c r="AU14" s="819"/>
      <c r="AV14" s="387" t="str">
        <f t="shared" si="25"/>
        <v/>
      </c>
      <c r="AW14" s="820">
        <f t="shared" si="26"/>
        <v>0</v>
      </c>
      <c r="AX14" s="820">
        <f t="shared" si="18"/>
        <v>0</v>
      </c>
      <c r="AY14" s="821">
        <f t="shared" si="19"/>
        <v>0</v>
      </c>
    </row>
    <row r="15" spans="2:51" x14ac:dyDescent="0.35">
      <c r="B15" s="562">
        <v>7</v>
      </c>
      <c r="C15" s="238"/>
      <c r="D15" s="23"/>
      <c r="E15" s="12"/>
      <c r="F15" s="23"/>
      <c r="G15" s="12"/>
      <c r="H15" s="64"/>
      <c r="I15" s="65"/>
      <c r="J15" s="81"/>
      <c r="K15" s="82"/>
      <c r="L15" s="83"/>
      <c r="M15" s="84"/>
      <c r="N15" s="808">
        <f t="shared" si="27"/>
        <v>0</v>
      </c>
      <c r="O15" s="85"/>
      <c r="P15" s="86"/>
      <c r="Q15" s="677">
        <f t="shared" si="29"/>
        <v>0</v>
      </c>
      <c r="R15" s="87"/>
      <c r="S15" s="86"/>
      <c r="T15" s="678">
        <f t="shared" si="30"/>
        <v>0</v>
      </c>
      <c r="U15" s="849"/>
      <c r="V15" s="809">
        <f t="shared" si="0"/>
        <v>0</v>
      </c>
      <c r="W15" s="809">
        <f t="shared" si="1"/>
        <v>0</v>
      </c>
      <c r="X15" s="809">
        <f t="shared" si="2"/>
        <v>0</v>
      </c>
      <c r="Y15" s="809">
        <f t="shared" si="3"/>
        <v>0</v>
      </c>
      <c r="Z15" s="809">
        <f t="shared" si="4"/>
        <v>0</v>
      </c>
      <c r="AA15" s="809">
        <f t="shared" si="5"/>
        <v>0</v>
      </c>
      <c r="AB15" s="809">
        <f t="shared" si="6"/>
        <v>0</v>
      </c>
      <c r="AC15" s="809">
        <f t="shared" si="7"/>
        <v>0</v>
      </c>
      <c r="AD15" s="810">
        <f t="shared" si="8"/>
        <v>0</v>
      </c>
      <c r="AE15" s="811">
        <f t="shared" si="9"/>
        <v>0</v>
      </c>
      <c r="AF15" s="812">
        <f t="shared" si="10"/>
        <v>0</v>
      </c>
      <c r="AG15" s="813">
        <f t="shared" si="31"/>
        <v>0</v>
      </c>
      <c r="AH15" s="814">
        <f t="shared" si="11"/>
        <v>0</v>
      </c>
      <c r="AI15" s="812">
        <f t="shared" si="12"/>
        <v>0</v>
      </c>
      <c r="AJ15" s="815">
        <f t="shared" si="32"/>
        <v>0</v>
      </c>
      <c r="AK15" s="816">
        <f t="shared" si="13"/>
        <v>0</v>
      </c>
      <c r="AL15" s="812">
        <f t="shared" si="14"/>
        <v>0</v>
      </c>
      <c r="AM15" s="817">
        <f t="shared" si="33"/>
        <v>0</v>
      </c>
      <c r="AN15" s="818"/>
      <c r="AO15" s="690" t="str">
        <f t="shared" si="20"/>
        <v xml:space="preserve"> </v>
      </c>
      <c r="AP15" s="690" t="str">
        <f t="shared" si="21"/>
        <v xml:space="preserve"> </v>
      </c>
      <c r="AQ15" s="690" t="str">
        <f t="shared" si="22"/>
        <v xml:space="preserve"> </v>
      </c>
      <c r="AR15" s="680">
        <f t="shared" si="28"/>
        <v>0</v>
      </c>
      <c r="AS15" s="680">
        <f t="shared" si="23"/>
        <v>0</v>
      </c>
      <c r="AT15" s="680">
        <f t="shared" si="24"/>
        <v>0</v>
      </c>
      <c r="AU15" s="819"/>
      <c r="AV15" s="387" t="str">
        <f t="shared" si="25"/>
        <v/>
      </c>
      <c r="AW15" s="820">
        <f t="shared" si="26"/>
        <v>0</v>
      </c>
      <c r="AX15" s="820">
        <f t="shared" si="18"/>
        <v>0</v>
      </c>
      <c r="AY15" s="821">
        <f t="shared" si="19"/>
        <v>0</v>
      </c>
    </row>
    <row r="16" spans="2:51" x14ac:dyDescent="0.35">
      <c r="B16" s="562">
        <v>8</v>
      </c>
      <c r="C16" s="238"/>
      <c r="D16" s="23"/>
      <c r="E16" s="12"/>
      <c r="F16" s="23"/>
      <c r="G16" s="12"/>
      <c r="H16" s="81"/>
      <c r="I16" s="81"/>
      <c r="J16" s="81"/>
      <c r="K16" s="82"/>
      <c r="L16" s="83"/>
      <c r="M16" s="84"/>
      <c r="N16" s="808">
        <f t="shared" si="27"/>
        <v>0</v>
      </c>
      <c r="O16" s="85"/>
      <c r="P16" s="86"/>
      <c r="Q16" s="677">
        <f t="shared" si="29"/>
        <v>0</v>
      </c>
      <c r="R16" s="87"/>
      <c r="S16" s="86"/>
      <c r="T16" s="678">
        <f t="shared" si="30"/>
        <v>0</v>
      </c>
      <c r="U16" s="849"/>
      <c r="V16" s="809">
        <f t="shared" si="0"/>
        <v>0</v>
      </c>
      <c r="W16" s="809">
        <f t="shared" si="1"/>
        <v>0</v>
      </c>
      <c r="X16" s="809">
        <f t="shared" si="2"/>
        <v>0</v>
      </c>
      <c r="Y16" s="809">
        <f t="shared" si="3"/>
        <v>0</v>
      </c>
      <c r="Z16" s="809">
        <f t="shared" si="4"/>
        <v>0</v>
      </c>
      <c r="AA16" s="809">
        <f t="shared" si="5"/>
        <v>0</v>
      </c>
      <c r="AB16" s="809">
        <f t="shared" si="6"/>
        <v>0</v>
      </c>
      <c r="AC16" s="809">
        <f t="shared" si="7"/>
        <v>0</v>
      </c>
      <c r="AD16" s="810">
        <f t="shared" si="8"/>
        <v>0</v>
      </c>
      <c r="AE16" s="811">
        <f t="shared" si="9"/>
        <v>0</v>
      </c>
      <c r="AF16" s="812">
        <f t="shared" si="10"/>
        <v>0</v>
      </c>
      <c r="AG16" s="813">
        <f t="shared" si="31"/>
        <v>0</v>
      </c>
      <c r="AH16" s="814">
        <f t="shared" si="11"/>
        <v>0</v>
      </c>
      <c r="AI16" s="812">
        <f t="shared" si="12"/>
        <v>0</v>
      </c>
      <c r="AJ16" s="815">
        <f t="shared" si="32"/>
        <v>0</v>
      </c>
      <c r="AK16" s="816">
        <f t="shared" si="13"/>
        <v>0</v>
      </c>
      <c r="AL16" s="812">
        <f t="shared" si="14"/>
        <v>0</v>
      </c>
      <c r="AM16" s="817">
        <f t="shared" si="33"/>
        <v>0</v>
      </c>
      <c r="AN16" s="818"/>
      <c r="AO16" s="690" t="str">
        <f t="shared" si="20"/>
        <v xml:space="preserve"> </v>
      </c>
      <c r="AP16" s="690" t="str">
        <f t="shared" si="21"/>
        <v xml:space="preserve"> </v>
      </c>
      <c r="AQ16" s="690" t="str">
        <f t="shared" si="22"/>
        <v xml:space="preserve"> </v>
      </c>
      <c r="AR16" s="680">
        <f t="shared" si="28"/>
        <v>0</v>
      </c>
      <c r="AS16" s="680">
        <f t="shared" si="23"/>
        <v>0</v>
      </c>
      <c r="AT16" s="680">
        <f t="shared" si="24"/>
        <v>0</v>
      </c>
      <c r="AU16" s="819"/>
      <c r="AV16" s="387" t="str">
        <f t="shared" si="25"/>
        <v/>
      </c>
      <c r="AW16" s="820">
        <f t="shared" si="26"/>
        <v>0</v>
      </c>
      <c r="AX16" s="820">
        <f t="shared" si="18"/>
        <v>0</v>
      </c>
      <c r="AY16" s="821">
        <f t="shared" si="19"/>
        <v>0</v>
      </c>
    </row>
    <row r="17" spans="2:51" x14ac:dyDescent="0.35">
      <c r="B17" s="562">
        <v>9</v>
      </c>
      <c r="C17" s="238"/>
      <c r="D17" s="23"/>
      <c r="E17" s="12"/>
      <c r="F17" s="23"/>
      <c r="G17" s="12"/>
      <c r="H17" s="81"/>
      <c r="I17" s="81"/>
      <c r="J17" s="81"/>
      <c r="K17" s="82"/>
      <c r="L17" s="83"/>
      <c r="M17" s="84"/>
      <c r="N17" s="808">
        <f t="shared" si="27"/>
        <v>0</v>
      </c>
      <c r="O17" s="85"/>
      <c r="P17" s="86"/>
      <c r="Q17" s="677">
        <f t="shared" si="29"/>
        <v>0</v>
      </c>
      <c r="R17" s="87"/>
      <c r="S17" s="86"/>
      <c r="T17" s="678">
        <f t="shared" si="30"/>
        <v>0</v>
      </c>
      <c r="U17" s="849"/>
      <c r="V17" s="809">
        <f t="shared" si="0"/>
        <v>0</v>
      </c>
      <c r="W17" s="809">
        <f t="shared" si="1"/>
        <v>0</v>
      </c>
      <c r="X17" s="809">
        <f t="shared" si="2"/>
        <v>0</v>
      </c>
      <c r="Y17" s="809">
        <f t="shared" si="3"/>
        <v>0</v>
      </c>
      <c r="Z17" s="809">
        <f t="shared" si="4"/>
        <v>0</v>
      </c>
      <c r="AA17" s="809">
        <f t="shared" si="5"/>
        <v>0</v>
      </c>
      <c r="AB17" s="809">
        <f t="shared" si="6"/>
        <v>0</v>
      </c>
      <c r="AC17" s="809">
        <f t="shared" si="7"/>
        <v>0</v>
      </c>
      <c r="AD17" s="810">
        <f t="shared" si="8"/>
        <v>0</v>
      </c>
      <c r="AE17" s="811">
        <f t="shared" si="9"/>
        <v>0</v>
      </c>
      <c r="AF17" s="812">
        <f t="shared" si="10"/>
        <v>0</v>
      </c>
      <c r="AG17" s="813">
        <f t="shared" si="31"/>
        <v>0</v>
      </c>
      <c r="AH17" s="814">
        <f t="shared" si="11"/>
        <v>0</v>
      </c>
      <c r="AI17" s="812">
        <f t="shared" si="12"/>
        <v>0</v>
      </c>
      <c r="AJ17" s="815">
        <f t="shared" si="32"/>
        <v>0</v>
      </c>
      <c r="AK17" s="816">
        <f t="shared" si="13"/>
        <v>0</v>
      </c>
      <c r="AL17" s="812">
        <f t="shared" si="14"/>
        <v>0</v>
      </c>
      <c r="AM17" s="817">
        <f t="shared" si="33"/>
        <v>0</v>
      </c>
      <c r="AN17" s="818"/>
      <c r="AO17" s="690" t="str">
        <f t="shared" si="20"/>
        <v xml:space="preserve"> </v>
      </c>
      <c r="AP17" s="690" t="str">
        <f t="shared" si="21"/>
        <v xml:space="preserve"> </v>
      </c>
      <c r="AQ17" s="690" t="str">
        <f t="shared" si="22"/>
        <v xml:space="preserve"> </v>
      </c>
      <c r="AR17" s="680">
        <f t="shared" si="28"/>
        <v>0</v>
      </c>
      <c r="AS17" s="680">
        <f t="shared" si="23"/>
        <v>0</v>
      </c>
      <c r="AT17" s="680">
        <f t="shared" si="24"/>
        <v>0</v>
      </c>
      <c r="AU17" s="819"/>
      <c r="AV17" s="387" t="str">
        <f t="shared" si="25"/>
        <v/>
      </c>
      <c r="AW17" s="820">
        <f t="shared" si="26"/>
        <v>0</v>
      </c>
      <c r="AX17" s="820">
        <f t="shared" si="18"/>
        <v>0</v>
      </c>
      <c r="AY17" s="821">
        <f t="shared" si="19"/>
        <v>0</v>
      </c>
    </row>
    <row r="18" spans="2:51" x14ac:dyDescent="0.35">
      <c r="B18" s="562">
        <v>10</v>
      </c>
      <c r="C18" s="238"/>
      <c r="D18" s="23"/>
      <c r="E18" s="12"/>
      <c r="F18" s="23"/>
      <c r="G18" s="12"/>
      <c r="H18" s="81"/>
      <c r="I18" s="81"/>
      <c r="J18" s="81"/>
      <c r="K18" s="82"/>
      <c r="L18" s="83"/>
      <c r="M18" s="84"/>
      <c r="N18" s="808">
        <f t="shared" si="27"/>
        <v>0</v>
      </c>
      <c r="O18" s="85"/>
      <c r="P18" s="86"/>
      <c r="Q18" s="677">
        <f t="shared" si="29"/>
        <v>0</v>
      </c>
      <c r="R18" s="87"/>
      <c r="S18" s="86"/>
      <c r="T18" s="678">
        <f t="shared" si="30"/>
        <v>0</v>
      </c>
      <c r="U18" s="849"/>
      <c r="V18" s="809">
        <f t="shared" si="0"/>
        <v>0</v>
      </c>
      <c r="W18" s="809">
        <f t="shared" si="1"/>
        <v>0</v>
      </c>
      <c r="X18" s="809">
        <f t="shared" si="2"/>
        <v>0</v>
      </c>
      <c r="Y18" s="809">
        <f t="shared" si="3"/>
        <v>0</v>
      </c>
      <c r="Z18" s="809">
        <f t="shared" si="4"/>
        <v>0</v>
      </c>
      <c r="AA18" s="809">
        <f t="shared" si="5"/>
        <v>0</v>
      </c>
      <c r="AB18" s="809">
        <f t="shared" si="6"/>
        <v>0</v>
      </c>
      <c r="AC18" s="809">
        <f t="shared" si="7"/>
        <v>0</v>
      </c>
      <c r="AD18" s="810">
        <f t="shared" si="8"/>
        <v>0</v>
      </c>
      <c r="AE18" s="811">
        <f t="shared" si="9"/>
        <v>0</v>
      </c>
      <c r="AF18" s="812">
        <f t="shared" si="10"/>
        <v>0</v>
      </c>
      <c r="AG18" s="813">
        <f t="shared" si="31"/>
        <v>0</v>
      </c>
      <c r="AH18" s="814">
        <f t="shared" si="11"/>
        <v>0</v>
      </c>
      <c r="AI18" s="812">
        <f t="shared" si="12"/>
        <v>0</v>
      </c>
      <c r="AJ18" s="815">
        <f t="shared" si="32"/>
        <v>0</v>
      </c>
      <c r="AK18" s="816">
        <f t="shared" si="13"/>
        <v>0</v>
      </c>
      <c r="AL18" s="812">
        <f t="shared" si="14"/>
        <v>0</v>
      </c>
      <c r="AM18" s="817">
        <f t="shared" si="33"/>
        <v>0</v>
      </c>
      <c r="AN18" s="818"/>
      <c r="AO18" s="690" t="str">
        <f t="shared" si="20"/>
        <v xml:space="preserve"> </v>
      </c>
      <c r="AP18" s="690" t="str">
        <f t="shared" si="21"/>
        <v xml:space="preserve"> </v>
      </c>
      <c r="AQ18" s="690" t="str">
        <f t="shared" si="22"/>
        <v xml:space="preserve"> </v>
      </c>
      <c r="AR18" s="680">
        <f t="shared" si="28"/>
        <v>0</v>
      </c>
      <c r="AS18" s="680">
        <f t="shared" si="23"/>
        <v>0</v>
      </c>
      <c r="AT18" s="680">
        <f t="shared" si="24"/>
        <v>0</v>
      </c>
      <c r="AU18" s="819"/>
      <c r="AV18" s="387" t="str">
        <f t="shared" si="25"/>
        <v/>
      </c>
      <c r="AW18" s="820">
        <f t="shared" si="26"/>
        <v>0</v>
      </c>
      <c r="AX18" s="820">
        <f t="shared" si="18"/>
        <v>0</v>
      </c>
      <c r="AY18" s="821">
        <f t="shared" si="19"/>
        <v>0</v>
      </c>
    </row>
    <row r="19" spans="2:51" x14ac:dyDescent="0.35">
      <c r="B19" s="562">
        <v>11</v>
      </c>
      <c r="C19" s="238"/>
      <c r="D19" s="23"/>
      <c r="E19" s="12"/>
      <c r="F19" s="23"/>
      <c r="G19" s="12"/>
      <c r="H19" s="81"/>
      <c r="I19" s="81"/>
      <c r="J19" s="81"/>
      <c r="K19" s="82"/>
      <c r="L19" s="83"/>
      <c r="M19" s="84"/>
      <c r="N19" s="808">
        <f t="shared" si="27"/>
        <v>0</v>
      </c>
      <c r="O19" s="85"/>
      <c r="P19" s="86"/>
      <c r="Q19" s="677">
        <f t="shared" si="29"/>
        <v>0</v>
      </c>
      <c r="R19" s="87"/>
      <c r="S19" s="86"/>
      <c r="T19" s="678">
        <f t="shared" si="30"/>
        <v>0</v>
      </c>
      <c r="U19" s="849"/>
      <c r="V19" s="809">
        <f t="shared" si="0"/>
        <v>0</v>
      </c>
      <c r="W19" s="809">
        <f t="shared" si="1"/>
        <v>0</v>
      </c>
      <c r="X19" s="809">
        <f t="shared" si="2"/>
        <v>0</v>
      </c>
      <c r="Y19" s="809">
        <f t="shared" si="3"/>
        <v>0</v>
      </c>
      <c r="Z19" s="809">
        <f t="shared" si="4"/>
        <v>0</v>
      </c>
      <c r="AA19" s="809">
        <f t="shared" si="5"/>
        <v>0</v>
      </c>
      <c r="AB19" s="809">
        <f t="shared" si="6"/>
        <v>0</v>
      </c>
      <c r="AC19" s="809">
        <f t="shared" si="7"/>
        <v>0</v>
      </c>
      <c r="AD19" s="810">
        <f t="shared" si="8"/>
        <v>0</v>
      </c>
      <c r="AE19" s="811">
        <f t="shared" si="9"/>
        <v>0</v>
      </c>
      <c r="AF19" s="812">
        <f t="shared" si="10"/>
        <v>0</v>
      </c>
      <c r="AG19" s="813">
        <f t="shared" si="31"/>
        <v>0</v>
      </c>
      <c r="AH19" s="814">
        <f t="shared" si="11"/>
        <v>0</v>
      </c>
      <c r="AI19" s="812">
        <f t="shared" si="12"/>
        <v>0</v>
      </c>
      <c r="AJ19" s="815">
        <f t="shared" si="32"/>
        <v>0</v>
      </c>
      <c r="AK19" s="816">
        <f t="shared" si="13"/>
        <v>0</v>
      </c>
      <c r="AL19" s="812">
        <f t="shared" si="14"/>
        <v>0</v>
      </c>
      <c r="AM19" s="817">
        <f t="shared" si="33"/>
        <v>0</v>
      </c>
      <c r="AN19" s="818"/>
      <c r="AO19" s="690" t="str">
        <f t="shared" si="20"/>
        <v xml:space="preserve"> </v>
      </c>
      <c r="AP19" s="690" t="str">
        <f t="shared" si="21"/>
        <v xml:space="preserve"> </v>
      </c>
      <c r="AQ19" s="690" t="str">
        <f t="shared" si="22"/>
        <v xml:space="preserve"> </v>
      </c>
      <c r="AR19" s="680">
        <f t="shared" si="28"/>
        <v>0</v>
      </c>
      <c r="AS19" s="680">
        <f t="shared" si="23"/>
        <v>0</v>
      </c>
      <c r="AT19" s="680">
        <f t="shared" si="24"/>
        <v>0</v>
      </c>
      <c r="AU19" s="819"/>
      <c r="AV19" s="387" t="str">
        <f t="shared" si="25"/>
        <v/>
      </c>
      <c r="AW19" s="820">
        <f t="shared" si="26"/>
        <v>0</v>
      </c>
      <c r="AX19" s="820">
        <f t="shared" si="18"/>
        <v>0</v>
      </c>
      <c r="AY19" s="821">
        <f t="shared" si="19"/>
        <v>0</v>
      </c>
    </row>
    <row r="20" spans="2:51" x14ac:dyDescent="0.35">
      <c r="B20" s="562">
        <v>12</v>
      </c>
      <c r="C20" s="238"/>
      <c r="D20" s="23"/>
      <c r="E20" s="12"/>
      <c r="F20" s="23"/>
      <c r="G20" s="12"/>
      <c r="H20" s="81"/>
      <c r="I20" s="81"/>
      <c r="J20" s="81"/>
      <c r="K20" s="82"/>
      <c r="L20" s="83"/>
      <c r="M20" s="84"/>
      <c r="N20" s="808">
        <f t="shared" si="27"/>
        <v>0</v>
      </c>
      <c r="O20" s="85"/>
      <c r="P20" s="86"/>
      <c r="Q20" s="677">
        <f t="shared" si="29"/>
        <v>0</v>
      </c>
      <c r="R20" s="87"/>
      <c r="S20" s="86"/>
      <c r="T20" s="678">
        <f t="shared" si="30"/>
        <v>0</v>
      </c>
      <c r="U20" s="849"/>
      <c r="V20" s="809">
        <f t="shared" si="0"/>
        <v>0</v>
      </c>
      <c r="W20" s="809">
        <f t="shared" si="1"/>
        <v>0</v>
      </c>
      <c r="X20" s="809">
        <f t="shared" si="2"/>
        <v>0</v>
      </c>
      <c r="Y20" s="809">
        <f t="shared" si="3"/>
        <v>0</v>
      </c>
      <c r="Z20" s="809">
        <f t="shared" si="4"/>
        <v>0</v>
      </c>
      <c r="AA20" s="809">
        <f t="shared" si="5"/>
        <v>0</v>
      </c>
      <c r="AB20" s="809">
        <f t="shared" si="6"/>
        <v>0</v>
      </c>
      <c r="AC20" s="809">
        <f t="shared" si="7"/>
        <v>0</v>
      </c>
      <c r="AD20" s="810">
        <f t="shared" si="8"/>
        <v>0</v>
      </c>
      <c r="AE20" s="811">
        <f t="shared" si="9"/>
        <v>0</v>
      </c>
      <c r="AF20" s="812">
        <f t="shared" si="10"/>
        <v>0</v>
      </c>
      <c r="AG20" s="813">
        <f t="shared" si="31"/>
        <v>0</v>
      </c>
      <c r="AH20" s="814">
        <f t="shared" si="11"/>
        <v>0</v>
      </c>
      <c r="AI20" s="812">
        <f t="shared" si="12"/>
        <v>0</v>
      </c>
      <c r="AJ20" s="815">
        <f t="shared" si="32"/>
        <v>0</v>
      </c>
      <c r="AK20" s="816">
        <f t="shared" si="13"/>
        <v>0</v>
      </c>
      <c r="AL20" s="812">
        <f t="shared" si="14"/>
        <v>0</v>
      </c>
      <c r="AM20" s="817">
        <f t="shared" si="33"/>
        <v>0</v>
      </c>
      <c r="AN20" s="818"/>
      <c r="AO20" s="690" t="str">
        <f t="shared" si="20"/>
        <v xml:space="preserve"> </v>
      </c>
      <c r="AP20" s="690" t="str">
        <f t="shared" si="21"/>
        <v xml:space="preserve"> </v>
      </c>
      <c r="AQ20" s="690" t="str">
        <f t="shared" si="22"/>
        <v xml:space="preserve"> </v>
      </c>
      <c r="AR20" s="680">
        <f t="shared" si="28"/>
        <v>0</v>
      </c>
      <c r="AS20" s="680">
        <f t="shared" si="23"/>
        <v>0</v>
      </c>
      <c r="AT20" s="680">
        <f t="shared" si="24"/>
        <v>0</v>
      </c>
      <c r="AU20" s="819"/>
      <c r="AV20" s="387" t="str">
        <f t="shared" si="25"/>
        <v/>
      </c>
      <c r="AW20" s="820">
        <f t="shared" si="26"/>
        <v>0</v>
      </c>
      <c r="AX20" s="820">
        <f t="shared" si="18"/>
        <v>0</v>
      </c>
      <c r="AY20" s="821">
        <f t="shared" si="19"/>
        <v>0</v>
      </c>
    </row>
    <row r="21" spans="2:51" x14ac:dyDescent="0.35">
      <c r="B21" s="562">
        <v>13</v>
      </c>
      <c r="C21" s="238"/>
      <c r="D21" s="23"/>
      <c r="E21" s="12"/>
      <c r="F21" s="23"/>
      <c r="G21" s="12"/>
      <c r="H21" s="81"/>
      <c r="I21" s="81"/>
      <c r="J21" s="81"/>
      <c r="K21" s="82"/>
      <c r="L21" s="83"/>
      <c r="M21" s="84"/>
      <c r="N21" s="808">
        <f t="shared" si="27"/>
        <v>0</v>
      </c>
      <c r="O21" s="85"/>
      <c r="P21" s="86"/>
      <c r="Q21" s="677">
        <f t="shared" si="29"/>
        <v>0</v>
      </c>
      <c r="R21" s="87"/>
      <c r="S21" s="86"/>
      <c r="T21" s="678">
        <f t="shared" si="30"/>
        <v>0</v>
      </c>
      <c r="U21" s="849"/>
      <c r="V21" s="809">
        <f t="shared" si="0"/>
        <v>0</v>
      </c>
      <c r="W21" s="809">
        <f t="shared" si="1"/>
        <v>0</v>
      </c>
      <c r="X21" s="809">
        <f t="shared" si="2"/>
        <v>0</v>
      </c>
      <c r="Y21" s="809">
        <f t="shared" si="3"/>
        <v>0</v>
      </c>
      <c r="Z21" s="809">
        <f t="shared" si="4"/>
        <v>0</v>
      </c>
      <c r="AA21" s="809">
        <f t="shared" si="5"/>
        <v>0</v>
      </c>
      <c r="AB21" s="809">
        <f t="shared" si="6"/>
        <v>0</v>
      </c>
      <c r="AC21" s="809">
        <f t="shared" si="7"/>
        <v>0</v>
      </c>
      <c r="AD21" s="810">
        <f t="shared" si="8"/>
        <v>0</v>
      </c>
      <c r="AE21" s="811">
        <f t="shared" si="9"/>
        <v>0</v>
      </c>
      <c r="AF21" s="812">
        <f t="shared" si="10"/>
        <v>0</v>
      </c>
      <c r="AG21" s="813">
        <f t="shared" si="31"/>
        <v>0</v>
      </c>
      <c r="AH21" s="814">
        <f t="shared" si="11"/>
        <v>0</v>
      </c>
      <c r="AI21" s="812">
        <f t="shared" si="12"/>
        <v>0</v>
      </c>
      <c r="AJ21" s="815">
        <f t="shared" si="32"/>
        <v>0</v>
      </c>
      <c r="AK21" s="816">
        <f t="shared" si="13"/>
        <v>0</v>
      </c>
      <c r="AL21" s="812">
        <f t="shared" si="14"/>
        <v>0</v>
      </c>
      <c r="AM21" s="817">
        <f t="shared" si="33"/>
        <v>0</v>
      </c>
      <c r="AN21" s="818"/>
      <c r="AO21" s="690" t="str">
        <f t="shared" si="20"/>
        <v xml:space="preserve"> </v>
      </c>
      <c r="AP21" s="690" t="str">
        <f t="shared" si="21"/>
        <v xml:space="preserve"> </v>
      </c>
      <c r="AQ21" s="690" t="str">
        <f t="shared" si="22"/>
        <v xml:space="preserve"> </v>
      </c>
      <c r="AR21" s="680">
        <f t="shared" si="28"/>
        <v>0</v>
      </c>
      <c r="AS21" s="680">
        <f t="shared" si="23"/>
        <v>0</v>
      </c>
      <c r="AT21" s="680">
        <f t="shared" si="24"/>
        <v>0</v>
      </c>
      <c r="AU21" s="819"/>
      <c r="AV21" s="387" t="str">
        <f t="shared" si="25"/>
        <v/>
      </c>
      <c r="AW21" s="820">
        <f t="shared" si="26"/>
        <v>0</v>
      </c>
      <c r="AX21" s="820">
        <f t="shared" si="18"/>
        <v>0</v>
      </c>
      <c r="AY21" s="821">
        <f t="shared" si="19"/>
        <v>0</v>
      </c>
    </row>
    <row r="22" spans="2:51" x14ac:dyDescent="0.35">
      <c r="B22" s="562">
        <v>14</v>
      </c>
      <c r="C22" s="238"/>
      <c r="D22" s="23"/>
      <c r="E22" s="12"/>
      <c r="F22" s="23"/>
      <c r="G22" s="12"/>
      <c r="H22" s="81"/>
      <c r="I22" s="81"/>
      <c r="J22" s="81"/>
      <c r="K22" s="82"/>
      <c r="L22" s="83"/>
      <c r="M22" s="84"/>
      <c r="N22" s="808">
        <f t="shared" si="27"/>
        <v>0</v>
      </c>
      <c r="O22" s="85"/>
      <c r="P22" s="86"/>
      <c r="Q22" s="677">
        <f t="shared" si="29"/>
        <v>0</v>
      </c>
      <c r="R22" s="87"/>
      <c r="S22" s="86"/>
      <c r="T22" s="678">
        <f t="shared" si="30"/>
        <v>0</v>
      </c>
      <c r="U22" s="849"/>
      <c r="V22" s="809">
        <f t="shared" si="0"/>
        <v>0</v>
      </c>
      <c r="W22" s="809">
        <f t="shared" si="1"/>
        <v>0</v>
      </c>
      <c r="X22" s="809">
        <f t="shared" si="2"/>
        <v>0</v>
      </c>
      <c r="Y22" s="809">
        <f t="shared" si="3"/>
        <v>0</v>
      </c>
      <c r="Z22" s="809">
        <f t="shared" si="4"/>
        <v>0</v>
      </c>
      <c r="AA22" s="809">
        <f t="shared" si="5"/>
        <v>0</v>
      </c>
      <c r="AB22" s="809">
        <f t="shared" si="6"/>
        <v>0</v>
      </c>
      <c r="AC22" s="809">
        <f t="shared" si="7"/>
        <v>0</v>
      </c>
      <c r="AD22" s="810">
        <f t="shared" si="8"/>
        <v>0</v>
      </c>
      <c r="AE22" s="811">
        <f t="shared" si="9"/>
        <v>0</v>
      </c>
      <c r="AF22" s="812">
        <f t="shared" si="10"/>
        <v>0</v>
      </c>
      <c r="AG22" s="813">
        <f t="shared" si="31"/>
        <v>0</v>
      </c>
      <c r="AH22" s="814">
        <f t="shared" si="11"/>
        <v>0</v>
      </c>
      <c r="AI22" s="812">
        <f t="shared" si="12"/>
        <v>0</v>
      </c>
      <c r="AJ22" s="815">
        <f t="shared" si="32"/>
        <v>0</v>
      </c>
      <c r="AK22" s="816">
        <f t="shared" si="13"/>
        <v>0</v>
      </c>
      <c r="AL22" s="812">
        <f t="shared" si="14"/>
        <v>0</v>
      </c>
      <c r="AM22" s="817">
        <f t="shared" si="33"/>
        <v>0</v>
      </c>
      <c r="AN22" s="818"/>
      <c r="AO22" s="690" t="str">
        <f t="shared" si="20"/>
        <v xml:space="preserve"> </v>
      </c>
      <c r="AP22" s="690" t="str">
        <f t="shared" si="21"/>
        <v xml:space="preserve"> </v>
      </c>
      <c r="AQ22" s="690" t="str">
        <f t="shared" si="22"/>
        <v xml:space="preserve"> </v>
      </c>
      <c r="AR22" s="680">
        <f t="shared" si="28"/>
        <v>0</v>
      </c>
      <c r="AS22" s="680">
        <f t="shared" si="23"/>
        <v>0</v>
      </c>
      <c r="AT22" s="680">
        <f t="shared" si="24"/>
        <v>0</v>
      </c>
      <c r="AU22" s="819"/>
      <c r="AV22" s="387" t="str">
        <f t="shared" si="25"/>
        <v/>
      </c>
      <c r="AW22" s="820">
        <f t="shared" si="26"/>
        <v>0</v>
      </c>
      <c r="AX22" s="820">
        <f t="shared" si="18"/>
        <v>0</v>
      </c>
      <c r="AY22" s="821">
        <f t="shared" si="19"/>
        <v>0</v>
      </c>
    </row>
    <row r="23" spans="2:51" x14ac:dyDescent="0.35">
      <c r="B23" s="562">
        <v>15</v>
      </c>
      <c r="C23" s="238"/>
      <c r="D23" s="23"/>
      <c r="E23" s="12"/>
      <c r="F23" s="23"/>
      <c r="G23" s="12"/>
      <c r="H23" s="81"/>
      <c r="I23" s="81"/>
      <c r="J23" s="81"/>
      <c r="K23" s="82"/>
      <c r="L23" s="83"/>
      <c r="M23" s="84"/>
      <c r="N23" s="808">
        <f t="shared" si="27"/>
        <v>0</v>
      </c>
      <c r="O23" s="85"/>
      <c r="P23" s="86"/>
      <c r="Q23" s="677">
        <f t="shared" si="29"/>
        <v>0</v>
      </c>
      <c r="R23" s="87"/>
      <c r="S23" s="86"/>
      <c r="T23" s="678">
        <f t="shared" si="30"/>
        <v>0</v>
      </c>
      <c r="U23" s="849"/>
      <c r="V23" s="809">
        <f t="shared" si="0"/>
        <v>0</v>
      </c>
      <c r="W23" s="809">
        <f t="shared" si="1"/>
        <v>0</v>
      </c>
      <c r="X23" s="809">
        <f t="shared" si="2"/>
        <v>0</v>
      </c>
      <c r="Y23" s="809">
        <f t="shared" si="3"/>
        <v>0</v>
      </c>
      <c r="Z23" s="809">
        <f t="shared" si="4"/>
        <v>0</v>
      </c>
      <c r="AA23" s="809">
        <f t="shared" si="5"/>
        <v>0</v>
      </c>
      <c r="AB23" s="809">
        <f t="shared" si="6"/>
        <v>0</v>
      </c>
      <c r="AC23" s="809">
        <f t="shared" si="7"/>
        <v>0</v>
      </c>
      <c r="AD23" s="810">
        <f t="shared" si="8"/>
        <v>0</v>
      </c>
      <c r="AE23" s="811">
        <f t="shared" si="9"/>
        <v>0</v>
      </c>
      <c r="AF23" s="812">
        <f t="shared" si="10"/>
        <v>0</v>
      </c>
      <c r="AG23" s="813">
        <f t="shared" si="31"/>
        <v>0</v>
      </c>
      <c r="AH23" s="814">
        <f t="shared" si="11"/>
        <v>0</v>
      </c>
      <c r="AI23" s="812">
        <f t="shared" si="12"/>
        <v>0</v>
      </c>
      <c r="AJ23" s="815">
        <f t="shared" si="32"/>
        <v>0</v>
      </c>
      <c r="AK23" s="816">
        <f t="shared" si="13"/>
        <v>0</v>
      </c>
      <c r="AL23" s="812">
        <f t="shared" si="14"/>
        <v>0</v>
      </c>
      <c r="AM23" s="817">
        <f t="shared" si="33"/>
        <v>0</v>
      </c>
      <c r="AN23" s="818"/>
      <c r="AO23" s="690" t="str">
        <f t="shared" si="20"/>
        <v xml:space="preserve"> </v>
      </c>
      <c r="AP23" s="690" t="str">
        <f t="shared" si="21"/>
        <v xml:space="preserve"> </v>
      </c>
      <c r="AQ23" s="690" t="str">
        <f t="shared" si="22"/>
        <v xml:space="preserve"> </v>
      </c>
      <c r="AR23" s="680">
        <f t="shared" si="28"/>
        <v>0</v>
      </c>
      <c r="AS23" s="680">
        <f t="shared" si="23"/>
        <v>0</v>
      </c>
      <c r="AT23" s="680">
        <f t="shared" si="24"/>
        <v>0</v>
      </c>
      <c r="AU23" s="819"/>
      <c r="AV23" s="387" t="str">
        <f t="shared" si="25"/>
        <v/>
      </c>
      <c r="AW23" s="820">
        <f t="shared" si="26"/>
        <v>0</v>
      </c>
      <c r="AX23" s="820">
        <f t="shared" si="18"/>
        <v>0</v>
      </c>
      <c r="AY23" s="821">
        <f t="shared" si="19"/>
        <v>0</v>
      </c>
    </row>
    <row r="24" spans="2:51" x14ac:dyDescent="0.35">
      <c r="B24" s="562">
        <v>16</v>
      </c>
      <c r="C24" s="238"/>
      <c r="D24" s="23"/>
      <c r="E24" s="12"/>
      <c r="F24" s="23"/>
      <c r="G24" s="12"/>
      <c r="H24" s="81"/>
      <c r="I24" s="81"/>
      <c r="J24" s="81"/>
      <c r="K24" s="82"/>
      <c r="L24" s="83"/>
      <c r="M24" s="84"/>
      <c r="N24" s="808">
        <f t="shared" si="27"/>
        <v>0</v>
      </c>
      <c r="O24" s="85"/>
      <c r="P24" s="86"/>
      <c r="Q24" s="677">
        <f t="shared" si="29"/>
        <v>0</v>
      </c>
      <c r="R24" s="87"/>
      <c r="S24" s="86"/>
      <c r="T24" s="678">
        <f t="shared" si="30"/>
        <v>0</v>
      </c>
      <c r="U24" s="849"/>
      <c r="V24" s="809">
        <f t="shared" si="0"/>
        <v>0</v>
      </c>
      <c r="W24" s="809">
        <f t="shared" si="1"/>
        <v>0</v>
      </c>
      <c r="X24" s="809">
        <f t="shared" si="2"/>
        <v>0</v>
      </c>
      <c r="Y24" s="809">
        <f t="shared" si="3"/>
        <v>0</v>
      </c>
      <c r="Z24" s="809">
        <f t="shared" si="4"/>
        <v>0</v>
      </c>
      <c r="AA24" s="809">
        <f t="shared" si="5"/>
        <v>0</v>
      </c>
      <c r="AB24" s="809">
        <f t="shared" si="6"/>
        <v>0</v>
      </c>
      <c r="AC24" s="809">
        <f t="shared" si="7"/>
        <v>0</v>
      </c>
      <c r="AD24" s="810">
        <f t="shared" si="8"/>
        <v>0</v>
      </c>
      <c r="AE24" s="811">
        <f t="shared" si="9"/>
        <v>0</v>
      </c>
      <c r="AF24" s="812">
        <f t="shared" si="10"/>
        <v>0</v>
      </c>
      <c r="AG24" s="813">
        <f t="shared" si="31"/>
        <v>0</v>
      </c>
      <c r="AH24" s="814">
        <f t="shared" si="11"/>
        <v>0</v>
      </c>
      <c r="AI24" s="812">
        <f t="shared" si="12"/>
        <v>0</v>
      </c>
      <c r="AJ24" s="815">
        <f t="shared" si="32"/>
        <v>0</v>
      </c>
      <c r="AK24" s="816">
        <f t="shared" si="13"/>
        <v>0</v>
      </c>
      <c r="AL24" s="812">
        <f t="shared" si="14"/>
        <v>0</v>
      </c>
      <c r="AM24" s="817">
        <f t="shared" si="33"/>
        <v>0</v>
      </c>
      <c r="AN24" s="818"/>
      <c r="AO24" s="690" t="str">
        <f t="shared" si="20"/>
        <v xml:space="preserve"> </v>
      </c>
      <c r="AP24" s="690" t="str">
        <f t="shared" si="21"/>
        <v xml:space="preserve"> </v>
      </c>
      <c r="AQ24" s="690" t="str">
        <f t="shared" si="22"/>
        <v xml:space="preserve"> </v>
      </c>
      <c r="AR24" s="680">
        <f t="shared" si="28"/>
        <v>0</v>
      </c>
      <c r="AS24" s="680">
        <f t="shared" si="23"/>
        <v>0</v>
      </c>
      <c r="AT24" s="680">
        <f t="shared" si="24"/>
        <v>0</v>
      </c>
      <c r="AU24" s="819"/>
      <c r="AV24" s="387" t="str">
        <f t="shared" si="25"/>
        <v/>
      </c>
      <c r="AW24" s="820">
        <f t="shared" si="26"/>
        <v>0</v>
      </c>
      <c r="AX24" s="820">
        <f t="shared" si="18"/>
        <v>0</v>
      </c>
      <c r="AY24" s="821">
        <f t="shared" si="19"/>
        <v>0</v>
      </c>
    </row>
    <row r="25" spans="2:51" x14ac:dyDescent="0.35">
      <c r="B25" s="562">
        <v>17</v>
      </c>
      <c r="C25" s="238"/>
      <c r="D25" s="23"/>
      <c r="E25" s="12"/>
      <c r="F25" s="23"/>
      <c r="G25" s="12"/>
      <c r="H25" s="81"/>
      <c r="I25" s="81"/>
      <c r="J25" s="81"/>
      <c r="K25" s="82"/>
      <c r="L25" s="83"/>
      <c r="M25" s="84"/>
      <c r="N25" s="808">
        <f t="shared" si="27"/>
        <v>0</v>
      </c>
      <c r="O25" s="85"/>
      <c r="P25" s="86"/>
      <c r="Q25" s="677">
        <f t="shared" si="29"/>
        <v>0</v>
      </c>
      <c r="R25" s="87"/>
      <c r="S25" s="86"/>
      <c r="T25" s="678">
        <f t="shared" si="30"/>
        <v>0</v>
      </c>
      <c r="U25" s="849"/>
      <c r="V25" s="809">
        <f t="shared" si="0"/>
        <v>0</v>
      </c>
      <c r="W25" s="809">
        <f t="shared" si="1"/>
        <v>0</v>
      </c>
      <c r="X25" s="809">
        <f t="shared" si="2"/>
        <v>0</v>
      </c>
      <c r="Y25" s="809">
        <f t="shared" si="3"/>
        <v>0</v>
      </c>
      <c r="Z25" s="809">
        <f t="shared" si="4"/>
        <v>0</v>
      </c>
      <c r="AA25" s="809">
        <f t="shared" si="5"/>
        <v>0</v>
      </c>
      <c r="AB25" s="809">
        <f t="shared" si="6"/>
        <v>0</v>
      </c>
      <c r="AC25" s="809">
        <f t="shared" si="7"/>
        <v>0</v>
      </c>
      <c r="AD25" s="810">
        <f t="shared" si="8"/>
        <v>0</v>
      </c>
      <c r="AE25" s="811">
        <f t="shared" si="9"/>
        <v>0</v>
      </c>
      <c r="AF25" s="812">
        <f t="shared" si="10"/>
        <v>0</v>
      </c>
      <c r="AG25" s="813">
        <f t="shared" si="31"/>
        <v>0</v>
      </c>
      <c r="AH25" s="814">
        <f t="shared" si="11"/>
        <v>0</v>
      </c>
      <c r="AI25" s="812">
        <f t="shared" si="12"/>
        <v>0</v>
      </c>
      <c r="AJ25" s="815">
        <f t="shared" si="32"/>
        <v>0</v>
      </c>
      <c r="AK25" s="816">
        <f t="shared" si="13"/>
        <v>0</v>
      </c>
      <c r="AL25" s="812">
        <f t="shared" si="14"/>
        <v>0</v>
      </c>
      <c r="AM25" s="817">
        <f t="shared" si="33"/>
        <v>0</v>
      </c>
      <c r="AN25" s="818"/>
      <c r="AO25" s="690" t="str">
        <f t="shared" si="20"/>
        <v xml:space="preserve"> </v>
      </c>
      <c r="AP25" s="690" t="str">
        <f t="shared" si="21"/>
        <v xml:space="preserve"> </v>
      </c>
      <c r="AQ25" s="690" t="str">
        <f t="shared" si="22"/>
        <v xml:space="preserve"> </v>
      </c>
      <c r="AR25" s="680">
        <f t="shared" si="28"/>
        <v>0</v>
      </c>
      <c r="AS25" s="680">
        <f t="shared" si="23"/>
        <v>0</v>
      </c>
      <c r="AT25" s="680">
        <f t="shared" si="24"/>
        <v>0</v>
      </c>
      <c r="AU25" s="819"/>
      <c r="AV25" s="387" t="str">
        <f t="shared" si="25"/>
        <v/>
      </c>
      <c r="AW25" s="820">
        <f t="shared" si="26"/>
        <v>0</v>
      </c>
      <c r="AX25" s="820">
        <f t="shared" si="18"/>
        <v>0</v>
      </c>
      <c r="AY25" s="821">
        <f t="shared" si="19"/>
        <v>0</v>
      </c>
    </row>
    <row r="26" spans="2:51" x14ac:dyDescent="0.35">
      <c r="B26" s="562">
        <v>18</v>
      </c>
      <c r="C26" s="238"/>
      <c r="D26" s="23"/>
      <c r="E26" s="12"/>
      <c r="F26" s="23"/>
      <c r="G26" s="12"/>
      <c r="H26" s="81"/>
      <c r="I26" s="81"/>
      <c r="J26" s="81"/>
      <c r="K26" s="82"/>
      <c r="L26" s="83"/>
      <c r="M26" s="84"/>
      <c r="N26" s="808">
        <f t="shared" si="27"/>
        <v>0</v>
      </c>
      <c r="O26" s="85"/>
      <c r="P26" s="86"/>
      <c r="Q26" s="677">
        <f t="shared" si="29"/>
        <v>0</v>
      </c>
      <c r="R26" s="87"/>
      <c r="S26" s="86"/>
      <c r="T26" s="678">
        <f t="shared" si="30"/>
        <v>0</v>
      </c>
      <c r="U26" s="849"/>
      <c r="V26" s="809">
        <f t="shared" si="0"/>
        <v>0</v>
      </c>
      <c r="W26" s="809">
        <f t="shared" si="1"/>
        <v>0</v>
      </c>
      <c r="X26" s="809">
        <f t="shared" si="2"/>
        <v>0</v>
      </c>
      <c r="Y26" s="809">
        <f t="shared" si="3"/>
        <v>0</v>
      </c>
      <c r="Z26" s="809">
        <f t="shared" si="4"/>
        <v>0</v>
      </c>
      <c r="AA26" s="809">
        <f t="shared" si="5"/>
        <v>0</v>
      </c>
      <c r="AB26" s="809">
        <f t="shared" si="6"/>
        <v>0</v>
      </c>
      <c r="AC26" s="809">
        <f t="shared" si="7"/>
        <v>0</v>
      </c>
      <c r="AD26" s="810">
        <f t="shared" si="8"/>
        <v>0</v>
      </c>
      <c r="AE26" s="811">
        <f t="shared" si="9"/>
        <v>0</v>
      </c>
      <c r="AF26" s="812">
        <f t="shared" si="10"/>
        <v>0</v>
      </c>
      <c r="AG26" s="813">
        <f t="shared" si="31"/>
        <v>0</v>
      </c>
      <c r="AH26" s="814">
        <f t="shared" si="11"/>
        <v>0</v>
      </c>
      <c r="AI26" s="812">
        <f t="shared" si="12"/>
        <v>0</v>
      </c>
      <c r="AJ26" s="815">
        <f t="shared" si="32"/>
        <v>0</v>
      </c>
      <c r="AK26" s="816">
        <f t="shared" si="13"/>
        <v>0</v>
      </c>
      <c r="AL26" s="812">
        <f t="shared" si="14"/>
        <v>0</v>
      </c>
      <c r="AM26" s="817">
        <f t="shared" si="33"/>
        <v>0</v>
      </c>
      <c r="AN26" s="818"/>
      <c r="AO26" s="690" t="str">
        <f t="shared" si="20"/>
        <v xml:space="preserve"> </v>
      </c>
      <c r="AP26" s="690" t="str">
        <f t="shared" si="21"/>
        <v xml:space="preserve"> </v>
      </c>
      <c r="AQ26" s="690" t="str">
        <f t="shared" si="22"/>
        <v xml:space="preserve"> </v>
      </c>
      <c r="AR26" s="680">
        <f t="shared" si="28"/>
        <v>0</v>
      </c>
      <c r="AS26" s="680">
        <f t="shared" si="23"/>
        <v>0</v>
      </c>
      <c r="AT26" s="680">
        <f t="shared" si="24"/>
        <v>0</v>
      </c>
      <c r="AU26" s="819"/>
      <c r="AV26" s="387" t="str">
        <f t="shared" si="25"/>
        <v/>
      </c>
      <c r="AW26" s="820">
        <f t="shared" si="26"/>
        <v>0</v>
      </c>
      <c r="AX26" s="820">
        <f t="shared" si="18"/>
        <v>0</v>
      </c>
      <c r="AY26" s="821">
        <f t="shared" si="19"/>
        <v>0</v>
      </c>
    </row>
    <row r="27" spans="2:51" x14ac:dyDescent="0.35">
      <c r="B27" s="562">
        <v>19</v>
      </c>
      <c r="C27" s="238"/>
      <c r="D27" s="23"/>
      <c r="E27" s="12"/>
      <c r="F27" s="23"/>
      <c r="G27" s="12"/>
      <c r="H27" s="81"/>
      <c r="I27" s="81"/>
      <c r="J27" s="81"/>
      <c r="K27" s="82"/>
      <c r="L27" s="83"/>
      <c r="M27" s="84"/>
      <c r="N27" s="808">
        <f t="shared" si="27"/>
        <v>0</v>
      </c>
      <c r="O27" s="85"/>
      <c r="P27" s="86"/>
      <c r="Q27" s="677">
        <f t="shared" si="29"/>
        <v>0</v>
      </c>
      <c r="R27" s="87"/>
      <c r="S27" s="86"/>
      <c r="T27" s="678">
        <f t="shared" si="30"/>
        <v>0</v>
      </c>
      <c r="U27" s="849"/>
      <c r="V27" s="809">
        <f t="shared" si="0"/>
        <v>0</v>
      </c>
      <c r="W27" s="809">
        <f t="shared" si="1"/>
        <v>0</v>
      </c>
      <c r="X27" s="809">
        <f t="shared" si="2"/>
        <v>0</v>
      </c>
      <c r="Y27" s="809">
        <f t="shared" si="3"/>
        <v>0</v>
      </c>
      <c r="Z27" s="809">
        <f t="shared" si="4"/>
        <v>0</v>
      </c>
      <c r="AA27" s="809">
        <f t="shared" si="5"/>
        <v>0</v>
      </c>
      <c r="AB27" s="809">
        <f t="shared" si="6"/>
        <v>0</v>
      </c>
      <c r="AC27" s="809">
        <f t="shared" si="7"/>
        <v>0</v>
      </c>
      <c r="AD27" s="810">
        <f t="shared" si="8"/>
        <v>0</v>
      </c>
      <c r="AE27" s="811">
        <f t="shared" si="9"/>
        <v>0</v>
      </c>
      <c r="AF27" s="812">
        <f t="shared" si="10"/>
        <v>0</v>
      </c>
      <c r="AG27" s="813">
        <f t="shared" si="31"/>
        <v>0</v>
      </c>
      <c r="AH27" s="814">
        <f t="shared" si="11"/>
        <v>0</v>
      </c>
      <c r="AI27" s="812">
        <f t="shared" si="12"/>
        <v>0</v>
      </c>
      <c r="AJ27" s="815">
        <f t="shared" si="32"/>
        <v>0</v>
      </c>
      <c r="AK27" s="816">
        <f t="shared" si="13"/>
        <v>0</v>
      </c>
      <c r="AL27" s="812">
        <f t="shared" si="14"/>
        <v>0</v>
      </c>
      <c r="AM27" s="817">
        <f t="shared" si="33"/>
        <v>0</v>
      </c>
      <c r="AN27" s="818"/>
      <c r="AO27" s="690" t="str">
        <f t="shared" si="20"/>
        <v xml:space="preserve"> </v>
      </c>
      <c r="AP27" s="690" t="str">
        <f t="shared" si="21"/>
        <v xml:space="preserve"> </v>
      </c>
      <c r="AQ27" s="690" t="str">
        <f t="shared" si="22"/>
        <v xml:space="preserve"> </v>
      </c>
      <c r="AR27" s="680">
        <f t="shared" si="28"/>
        <v>0</v>
      </c>
      <c r="AS27" s="680">
        <f t="shared" si="23"/>
        <v>0</v>
      </c>
      <c r="AT27" s="680">
        <f t="shared" si="24"/>
        <v>0</v>
      </c>
      <c r="AU27" s="819"/>
      <c r="AV27" s="387" t="str">
        <f t="shared" si="25"/>
        <v/>
      </c>
      <c r="AW27" s="820">
        <f t="shared" si="26"/>
        <v>0</v>
      </c>
      <c r="AX27" s="820">
        <f t="shared" si="18"/>
        <v>0</v>
      </c>
      <c r="AY27" s="821">
        <f t="shared" si="19"/>
        <v>0</v>
      </c>
    </row>
    <row r="28" spans="2:51" x14ac:dyDescent="0.35">
      <c r="B28" s="562">
        <v>20</v>
      </c>
      <c r="C28" s="238"/>
      <c r="D28" s="23"/>
      <c r="E28" s="12"/>
      <c r="F28" s="23"/>
      <c r="G28" s="12"/>
      <c r="H28" s="81"/>
      <c r="I28" s="81"/>
      <c r="J28" s="81"/>
      <c r="K28" s="82"/>
      <c r="L28" s="83"/>
      <c r="M28" s="84"/>
      <c r="N28" s="808">
        <f t="shared" si="27"/>
        <v>0</v>
      </c>
      <c r="O28" s="85"/>
      <c r="P28" s="86"/>
      <c r="Q28" s="677">
        <f t="shared" si="29"/>
        <v>0</v>
      </c>
      <c r="R28" s="87"/>
      <c r="S28" s="86"/>
      <c r="T28" s="678">
        <f t="shared" si="30"/>
        <v>0</v>
      </c>
      <c r="U28" s="849"/>
      <c r="V28" s="809">
        <f t="shared" si="0"/>
        <v>0</v>
      </c>
      <c r="W28" s="809">
        <f t="shared" si="1"/>
        <v>0</v>
      </c>
      <c r="X28" s="809">
        <f t="shared" si="2"/>
        <v>0</v>
      </c>
      <c r="Y28" s="809">
        <f t="shared" si="3"/>
        <v>0</v>
      </c>
      <c r="Z28" s="809">
        <f t="shared" si="4"/>
        <v>0</v>
      </c>
      <c r="AA28" s="809">
        <f t="shared" si="5"/>
        <v>0</v>
      </c>
      <c r="AB28" s="809">
        <f t="shared" si="6"/>
        <v>0</v>
      </c>
      <c r="AC28" s="809">
        <f t="shared" si="7"/>
        <v>0</v>
      </c>
      <c r="AD28" s="810">
        <f t="shared" si="8"/>
        <v>0</v>
      </c>
      <c r="AE28" s="811">
        <f t="shared" si="9"/>
        <v>0</v>
      </c>
      <c r="AF28" s="812">
        <f t="shared" si="10"/>
        <v>0</v>
      </c>
      <c r="AG28" s="813">
        <f t="shared" si="31"/>
        <v>0</v>
      </c>
      <c r="AH28" s="814">
        <f t="shared" si="11"/>
        <v>0</v>
      </c>
      <c r="AI28" s="812">
        <f t="shared" si="12"/>
        <v>0</v>
      </c>
      <c r="AJ28" s="815">
        <f t="shared" si="32"/>
        <v>0</v>
      </c>
      <c r="AK28" s="816">
        <f t="shared" si="13"/>
        <v>0</v>
      </c>
      <c r="AL28" s="812">
        <f t="shared" si="14"/>
        <v>0</v>
      </c>
      <c r="AM28" s="817">
        <f t="shared" si="33"/>
        <v>0</v>
      </c>
      <c r="AN28" s="818"/>
      <c r="AO28" s="690" t="str">
        <f t="shared" si="20"/>
        <v xml:space="preserve"> </v>
      </c>
      <c r="AP28" s="690" t="str">
        <f t="shared" si="21"/>
        <v xml:space="preserve"> </v>
      </c>
      <c r="AQ28" s="690" t="str">
        <f t="shared" si="22"/>
        <v xml:space="preserve"> </v>
      </c>
      <c r="AR28" s="680">
        <f t="shared" si="28"/>
        <v>0</v>
      </c>
      <c r="AS28" s="680">
        <f t="shared" si="23"/>
        <v>0</v>
      </c>
      <c r="AT28" s="680">
        <f t="shared" si="24"/>
        <v>0</v>
      </c>
      <c r="AU28" s="819"/>
      <c r="AV28" s="387" t="str">
        <f t="shared" si="25"/>
        <v/>
      </c>
      <c r="AW28" s="820">
        <f t="shared" si="26"/>
        <v>0</v>
      </c>
      <c r="AX28" s="820">
        <f t="shared" si="18"/>
        <v>0</v>
      </c>
      <c r="AY28" s="821">
        <f t="shared" si="19"/>
        <v>0</v>
      </c>
    </row>
    <row r="29" spans="2:51" x14ac:dyDescent="0.35">
      <c r="B29" s="562">
        <v>21</v>
      </c>
      <c r="C29" s="238"/>
      <c r="D29" s="23"/>
      <c r="E29" s="12"/>
      <c r="F29" s="23"/>
      <c r="G29" s="12"/>
      <c r="H29" s="81"/>
      <c r="I29" s="81"/>
      <c r="J29" s="81"/>
      <c r="K29" s="82"/>
      <c r="L29" s="83"/>
      <c r="M29" s="84"/>
      <c r="N29" s="808">
        <f t="shared" si="27"/>
        <v>0</v>
      </c>
      <c r="O29" s="85"/>
      <c r="P29" s="86"/>
      <c r="Q29" s="677">
        <f t="shared" si="29"/>
        <v>0</v>
      </c>
      <c r="R29" s="87"/>
      <c r="S29" s="86"/>
      <c r="T29" s="678">
        <f t="shared" si="30"/>
        <v>0</v>
      </c>
      <c r="U29" s="849"/>
      <c r="V29" s="809">
        <f t="shared" si="0"/>
        <v>0</v>
      </c>
      <c r="W29" s="809">
        <f t="shared" si="1"/>
        <v>0</v>
      </c>
      <c r="X29" s="809">
        <f t="shared" si="2"/>
        <v>0</v>
      </c>
      <c r="Y29" s="809">
        <f t="shared" si="3"/>
        <v>0</v>
      </c>
      <c r="Z29" s="809">
        <f t="shared" si="4"/>
        <v>0</v>
      </c>
      <c r="AA29" s="809">
        <f t="shared" si="5"/>
        <v>0</v>
      </c>
      <c r="AB29" s="809">
        <f t="shared" si="6"/>
        <v>0</v>
      </c>
      <c r="AC29" s="809">
        <f t="shared" si="7"/>
        <v>0</v>
      </c>
      <c r="AD29" s="810">
        <f t="shared" si="8"/>
        <v>0</v>
      </c>
      <c r="AE29" s="811">
        <f t="shared" si="9"/>
        <v>0</v>
      </c>
      <c r="AF29" s="812">
        <f t="shared" si="10"/>
        <v>0</v>
      </c>
      <c r="AG29" s="813">
        <f t="shared" si="31"/>
        <v>0</v>
      </c>
      <c r="AH29" s="814">
        <f t="shared" si="11"/>
        <v>0</v>
      </c>
      <c r="AI29" s="812">
        <f t="shared" si="12"/>
        <v>0</v>
      </c>
      <c r="AJ29" s="815">
        <f t="shared" si="32"/>
        <v>0</v>
      </c>
      <c r="AK29" s="816">
        <f t="shared" si="13"/>
        <v>0</v>
      </c>
      <c r="AL29" s="812">
        <f t="shared" si="14"/>
        <v>0</v>
      </c>
      <c r="AM29" s="817">
        <f t="shared" si="33"/>
        <v>0</v>
      </c>
      <c r="AN29" s="818"/>
      <c r="AO29" s="690" t="str">
        <f t="shared" si="20"/>
        <v xml:space="preserve"> </v>
      </c>
      <c r="AP29" s="690" t="str">
        <f t="shared" si="21"/>
        <v xml:space="preserve"> </v>
      </c>
      <c r="AQ29" s="690" t="str">
        <f t="shared" si="22"/>
        <v xml:space="preserve"> </v>
      </c>
      <c r="AR29" s="680">
        <f t="shared" si="28"/>
        <v>0</v>
      </c>
      <c r="AS29" s="680">
        <f t="shared" si="23"/>
        <v>0</v>
      </c>
      <c r="AT29" s="680">
        <f t="shared" si="24"/>
        <v>0</v>
      </c>
      <c r="AU29" s="819"/>
      <c r="AV29" s="387" t="str">
        <f t="shared" si="25"/>
        <v/>
      </c>
      <c r="AW29" s="820">
        <f t="shared" si="26"/>
        <v>0</v>
      </c>
      <c r="AX29" s="820">
        <f t="shared" si="18"/>
        <v>0</v>
      </c>
      <c r="AY29" s="821">
        <f t="shared" si="19"/>
        <v>0</v>
      </c>
    </row>
    <row r="30" spans="2:51" x14ac:dyDescent="0.35">
      <c r="B30" s="562">
        <v>22</v>
      </c>
      <c r="C30" s="238"/>
      <c r="D30" s="23"/>
      <c r="E30" s="12"/>
      <c r="F30" s="23"/>
      <c r="G30" s="12"/>
      <c r="H30" s="81"/>
      <c r="I30" s="81"/>
      <c r="J30" s="81"/>
      <c r="K30" s="82"/>
      <c r="L30" s="83"/>
      <c r="M30" s="84"/>
      <c r="N30" s="808">
        <f t="shared" si="27"/>
        <v>0</v>
      </c>
      <c r="O30" s="85"/>
      <c r="P30" s="86"/>
      <c r="Q30" s="677">
        <f t="shared" si="29"/>
        <v>0</v>
      </c>
      <c r="R30" s="87"/>
      <c r="S30" s="86"/>
      <c r="T30" s="678">
        <f t="shared" si="30"/>
        <v>0</v>
      </c>
      <c r="U30" s="849"/>
      <c r="V30" s="809">
        <f t="shared" si="0"/>
        <v>0</v>
      </c>
      <c r="W30" s="809">
        <f t="shared" si="1"/>
        <v>0</v>
      </c>
      <c r="X30" s="809">
        <f t="shared" si="2"/>
        <v>0</v>
      </c>
      <c r="Y30" s="809">
        <f t="shared" si="3"/>
        <v>0</v>
      </c>
      <c r="Z30" s="809">
        <f t="shared" si="4"/>
        <v>0</v>
      </c>
      <c r="AA30" s="809">
        <f t="shared" si="5"/>
        <v>0</v>
      </c>
      <c r="AB30" s="809">
        <f t="shared" si="6"/>
        <v>0</v>
      </c>
      <c r="AC30" s="809">
        <f t="shared" si="7"/>
        <v>0</v>
      </c>
      <c r="AD30" s="810">
        <f t="shared" si="8"/>
        <v>0</v>
      </c>
      <c r="AE30" s="811">
        <f t="shared" si="9"/>
        <v>0</v>
      </c>
      <c r="AF30" s="812">
        <f t="shared" si="10"/>
        <v>0</v>
      </c>
      <c r="AG30" s="813">
        <f t="shared" si="31"/>
        <v>0</v>
      </c>
      <c r="AH30" s="814">
        <f t="shared" si="11"/>
        <v>0</v>
      </c>
      <c r="AI30" s="812">
        <f t="shared" si="12"/>
        <v>0</v>
      </c>
      <c r="AJ30" s="815">
        <f t="shared" si="32"/>
        <v>0</v>
      </c>
      <c r="AK30" s="816">
        <f t="shared" si="13"/>
        <v>0</v>
      </c>
      <c r="AL30" s="812">
        <f t="shared" si="14"/>
        <v>0</v>
      </c>
      <c r="AM30" s="817">
        <f t="shared" si="33"/>
        <v>0</v>
      </c>
      <c r="AN30" s="818"/>
      <c r="AO30" s="690" t="str">
        <f t="shared" si="20"/>
        <v xml:space="preserve"> </v>
      </c>
      <c r="AP30" s="690" t="str">
        <f t="shared" si="21"/>
        <v xml:space="preserve"> </v>
      </c>
      <c r="AQ30" s="690" t="str">
        <f t="shared" si="22"/>
        <v xml:space="preserve"> </v>
      </c>
      <c r="AR30" s="680">
        <f t="shared" si="28"/>
        <v>0</v>
      </c>
      <c r="AS30" s="680">
        <f t="shared" si="23"/>
        <v>0</v>
      </c>
      <c r="AT30" s="680">
        <f t="shared" si="24"/>
        <v>0</v>
      </c>
      <c r="AU30" s="819"/>
      <c r="AV30" s="387" t="str">
        <f t="shared" si="25"/>
        <v/>
      </c>
      <c r="AW30" s="820">
        <f t="shared" si="26"/>
        <v>0</v>
      </c>
      <c r="AX30" s="820">
        <f t="shared" si="18"/>
        <v>0</v>
      </c>
      <c r="AY30" s="821">
        <f t="shared" si="19"/>
        <v>0</v>
      </c>
    </row>
    <row r="31" spans="2:51" x14ac:dyDescent="0.35">
      <c r="B31" s="562">
        <v>23</v>
      </c>
      <c r="C31" s="238"/>
      <c r="D31" s="23"/>
      <c r="E31" s="12"/>
      <c r="F31" s="23"/>
      <c r="G31" s="12"/>
      <c r="H31" s="81"/>
      <c r="I31" s="81"/>
      <c r="J31" s="81"/>
      <c r="K31" s="82"/>
      <c r="L31" s="83"/>
      <c r="M31" s="84"/>
      <c r="N31" s="808">
        <f t="shared" si="27"/>
        <v>0</v>
      </c>
      <c r="O31" s="85"/>
      <c r="P31" s="86"/>
      <c r="Q31" s="677">
        <f t="shared" si="29"/>
        <v>0</v>
      </c>
      <c r="R31" s="87"/>
      <c r="S31" s="86"/>
      <c r="T31" s="678">
        <f t="shared" si="30"/>
        <v>0</v>
      </c>
      <c r="U31" s="849"/>
      <c r="V31" s="809">
        <f t="shared" si="0"/>
        <v>0</v>
      </c>
      <c r="W31" s="809">
        <f t="shared" si="1"/>
        <v>0</v>
      </c>
      <c r="X31" s="809">
        <f t="shared" si="2"/>
        <v>0</v>
      </c>
      <c r="Y31" s="809">
        <f t="shared" si="3"/>
        <v>0</v>
      </c>
      <c r="Z31" s="809">
        <f t="shared" si="4"/>
        <v>0</v>
      </c>
      <c r="AA31" s="809">
        <f t="shared" si="5"/>
        <v>0</v>
      </c>
      <c r="AB31" s="809">
        <f t="shared" si="6"/>
        <v>0</v>
      </c>
      <c r="AC31" s="809">
        <f t="shared" si="7"/>
        <v>0</v>
      </c>
      <c r="AD31" s="810">
        <f t="shared" si="8"/>
        <v>0</v>
      </c>
      <c r="AE31" s="811">
        <f t="shared" si="9"/>
        <v>0</v>
      </c>
      <c r="AF31" s="812">
        <f t="shared" si="10"/>
        <v>0</v>
      </c>
      <c r="AG31" s="813">
        <f t="shared" si="31"/>
        <v>0</v>
      </c>
      <c r="AH31" s="814">
        <f t="shared" si="11"/>
        <v>0</v>
      </c>
      <c r="AI31" s="812">
        <f t="shared" si="12"/>
        <v>0</v>
      </c>
      <c r="AJ31" s="815">
        <f t="shared" si="32"/>
        <v>0</v>
      </c>
      <c r="AK31" s="816">
        <f t="shared" si="13"/>
        <v>0</v>
      </c>
      <c r="AL31" s="812">
        <f t="shared" si="14"/>
        <v>0</v>
      </c>
      <c r="AM31" s="817">
        <f t="shared" si="33"/>
        <v>0</v>
      </c>
      <c r="AN31" s="818"/>
      <c r="AO31" s="690" t="str">
        <f t="shared" si="20"/>
        <v xml:space="preserve"> </v>
      </c>
      <c r="AP31" s="690" t="str">
        <f t="shared" si="21"/>
        <v xml:space="preserve"> </v>
      </c>
      <c r="AQ31" s="690" t="str">
        <f t="shared" si="22"/>
        <v xml:space="preserve"> </v>
      </c>
      <c r="AR31" s="680">
        <f t="shared" si="28"/>
        <v>0</v>
      </c>
      <c r="AS31" s="680">
        <f t="shared" si="23"/>
        <v>0</v>
      </c>
      <c r="AT31" s="680">
        <f t="shared" si="24"/>
        <v>0</v>
      </c>
      <c r="AU31" s="819"/>
      <c r="AV31" s="387" t="str">
        <f t="shared" si="25"/>
        <v/>
      </c>
      <c r="AW31" s="820">
        <f t="shared" si="26"/>
        <v>0</v>
      </c>
      <c r="AX31" s="820">
        <f t="shared" si="18"/>
        <v>0</v>
      </c>
      <c r="AY31" s="821">
        <f t="shared" si="19"/>
        <v>0</v>
      </c>
    </row>
    <row r="32" spans="2:51" x14ac:dyDescent="0.35">
      <c r="B32" s="562">
        <v>24</v>
      </c>
      <c r="C32" s="238"/>
      <c r="D32" s="23"/>
      <c r="E32" s="12"/>
      <c r="F32" s="23"/>
      <c r="G32" s="12"/>
      <c r="H32" s="81"/>
      <c r="I32" s="81"/>
      <c r="J32" s="81"/>
      <c r="K32" s="82"/>
      <c r="L32" s="83"/>
      <c r="M32" s="84"/>
      <c r="N32" s="808">
        <f t="shared" si="27"/>
        <v>0</v>
      </c>
      <c r="O32" s="85"/>
      <c r="P32" s="86"/>
      <c r="Q32" s="677">
        <f t="shared" si="29"/>
        <v>0</v>
      </c>
      <c r="R32" s="87"/>
      <c r="S32" s="86"/>
      <c r="T32" s="678">
        <f t="shared" si="30"/>
        <v>0</v>
      </c>
      <c r="U32" s="849"/>
      <c r="V32" s="809">
        <f t="shared" si="0"/>
        <v>0</v>
      </c>
      <c r="W32" s="809">
        <f t="shared" si="1"/>
        <v>0</v>
      </c>
      <c r="X32" s="809">
        <f t="shared" si="2"/>
        <v>0</v>
      </c>
      <c r="Y32" s="809">
        <f t="shared" si="3"/>
        <v>0</v>
      </c>
      <c r="Z32" s="809">
        <f t="shared" si="4"/>
        <v>0</v>
      </c>
      <c r="AA32" s="809">
        <f t="shared" si="5"/>
        <v>0</v>
      </c>
      <c r="AB32" s="809">
        <f t="shared" si="6"/>
        <v>0</v>
      </c>
      <c r="AC32" s="809">
        <f t="shared" si="7"/>
        <v>0</v>
      </c>
      <c r="AD32" s="810">
        <f t="shared" si="8"/>
        <v>0</v>
      </c>
      <c r="AE32" s="811">
        <f t="shared" si="9"/>
        <v>0</v>
      </c>
      <c r="AF32" s="812">
        <f t="shared" si="10"/>
        <v>0</v>
      </c>
      <c r="AG32" s="813">
        <f t="shared" si="31"/>
        <v>0</v>
      </c>
      <c r="AH32" s="814">
        <f t="shared" si="11"/>
        <v>0</v>
      </c>
      <c r="AI32" s="812">
        <f t="shared" si="12"/>
        <v>0</v>
      </c>
      <c r="AJ32" s="815">
        <f t="shared" si="32"/>
        <v>0</v>
      </c>
      <c r="AK32" s="816">
        <f t="shared" si="13"/>
        <v>0</v>
      </c>
      <c r="AL32" s="812">
        <f t="shared" si="14"/>
        <v>0</v>
      </c>
      <c r="AM32" s="817">
        <f t="shared" si="33"/>
        <v>0</v>
      </c>
      <c r="AN32" s="818"/>
      <c r="AO32" s="690" t="str">
        <f t="shared" si="20"/>
        <v xml:space="preserve"> </v>
      </c>
      <c r="AP32" s="690" t="str">
        <f t="shared" si="21"/>
        <v xml:space="preserve"> </v>
      </c>
      <c r="AQ32" s="690" t="str">
        <f t="shared" si="22"/>
        <v xml:space="preserve"> </v>
      </c>
      <c r="AR32" s="680">
        <f t="shared" si="28"/>
        <v>0</v>
      </c>
      <c r="AS32" s="680">
        <f t="shared" si="23"/>
        <v>0</v>
      </c>
      <c r="AT32" s="680">
        <f t="shared" si="24"/>
        <v>0</v>
      </c>
      <c r="AU32" s="819"/>
      <c r="AV32" s="387" t="str">
        <f t="shared" si="25"/>
        <v/>
      </c>
      <c r="AW32" s="820">
        <f t="shared" si="26"/>
        <v>0</v>
      </c>
      <c r="AX32" s="820">
        <f t="shared" si="18"/>
        <v>0</v>
      </c>
      <c r="AY32" s="821">
        <f t="shared" si="19"/>
        <v>0</v>
      </c>
    </row>
    <row r="33" spans="2:51" x14ac:dyDescent="0.35">
      <c r="B33" s="562">
        <v>25</v>
      </c>
      <c r="C33" s="238"/>
      <c r="D33" s="23"/>
      <c r="E33" s="12"/>
      <c r="F33" s="23"/>
      <c r="G33" s="12"/>
      <c r="H33" s="81"/>
      <c r="I33" s="81"/>
      <c r="J33" s="81"/>
      <c r="K33" s="82"/>
      <c r="L33" s="83"/>
      <c r="M33" s="84"/>
      <c r="N33" s="808">
        <f t="shared" ref="N33:N37" si="34">L33+M33</f>
        <v>0</v>
      </c>
      <c r="O33" s="85"/>
      <c r="P33" s="86"/>
      <c r="Q33" s="677">
        <f t="shared" ref="Q33:Q37" si="35">O33+P33</f>
        <v>0</v>
      </c>
      <c r="R33" s="87"/>
      <c r="S33" s="86"/>
      <c r="T33" s="678">
        <f t="shared" ref="T33:T37" si="36">R33+S33</f>
        <v>0</v>
      </c>
      <c r="U33" s="849"/>
      <c r="V33" s="809">
        <f t="shared" si="0"/>
        <v>0</v>
      </c>
      <c r="W33" s="809">
        <f t="shared" si="1"/>
        <v>0</v>
      </c>
      <c r="X33" s="809">
        <f t="shared" si="2"/>
        <v>0</v>
      </c>
      <c r="Y33" s="809">
        <f t="shared" si="3"/>
        <v>0</v>
      </c>
      <c r="Z33" s="809">
        <f t="shared" si="4"/>
        <v>0</v>
      </c>
      <c r="AA33" s="809">
        <f t="shared" si="5"/>
        <v>0</v>
      </c>
      <c r="AB33" s="809">
        <f t="shared" si="6"/>
        <v>0</v>
      </c>
      <c r="AC33" s="809">
        <f t="shared" si="7"/>
        <v>0</v>
      </c>
      <c r="AD33" s="810">
        <f t="shared" si="8"/>
        <v>0</v>
      </c>
      <c r="AE33" s="811">
        <f t="shared" si="9"/>
        <v>0</v>
      </c>
      <c r="AF33" s="812">
        <f t="shared" si="10"/>
        <v>0</v>
      </c>
      <c r="AG33" s="813">
        <f t="shared" si="31"/>
        <v>0</v>
      </c>
      <c r="AH33" s="814">
        <f t="shared" si="11"/>
        <v>0</v>
      </c>
      <c r="AI33" s="812">
        <f t="shared" si="12"/>
        <v>0</v>
      </c>
      <c r="AJ33" s="815">
        <f t="shared" si="32"/>
        <v>0</v>
      </c>
      <c r="AK33" s="816">
        <f t="shared" si="13"/>
        <v>0</v>
      </c>
      <c r="AL33" s="812">
        <f t="shared" si="14"/>
        <v>0</v>
      </c>
      <c r="AM33" s="817">
        <f t="shared" si="33"/>
        <v>0</v>
      </c>
      <c r="AN33" s="818"/>
      <c r="AO33" s="690" t="str">
        <f t="shared" si="20"/>
        <v xml:space="preserve"> </v>
      </c>
      <c r="AP33" s="690" t="str">
        <f t="shared" si="21"/>
        <v xml:space="preserve"> </v>
      </c>
      <c r="AQ33" s="690" t="str">
        <f t="shared" si="22"/>
        <v xml:space="preserve"> </v>
      </c>
      <c r="AR33" s="680">
        <f t="shared" ref="AR33:AR37" si="37">AE33</f>
        <v>0</v>
      </c>
      <c r="AS33" s="680">
        <f t="shared" ref="AS33:AS37" si="38">AF33</f>
        <v>0</v>
      </c>
      <c r="AT33" s="680">
        <f t="shared" ref="AT33:AT37" si="39">AG33</f>
        <v>0</v>
      </c>
      <c r="AU33" s="819"/>
      <c r="AV33" s="387" t="str">
        <f t="shared" si="25"/>
        <v/>
      </c>
      <c r="AW33" s="820">
        <f t="shared" si="26"/>
        <v>0</v>
      </c>
      <c r="AX33" s="820">
        <f t="shared" si="18"/>
        <v>0</v>
      </c>
      <c r="AY33" s="821">
        <f t="shared" si="19"/>
        <v>0</v>
      </c>
    </row>
    <row r="34" spans="2:51" x14ac:dyDescent="0.35">
      <c r="B34" s="562">
        <v>26</v>
      </c>
      <c r="C34" s="238"/>
      <c r="D34" s="23"/>
      <c r="E34" s="12"/>
      <c r="F34" s="23"/>
      <c r="G34" s="12"/>
      <c r="H34" s="81"/>
      <c r="I34" s="81"/>
      <c r="J34" s="81"/>
      <c r="K34" s="82"/>
      <c r="L34" s="83"/>
      <c r="M34" s="84"/>
      <c r="N34" s="808">
        <f t="shared" si="34"/>
        <v>0</v>
      </c>
      <c r="O34" s="85"/>
      <c r="P34" s="86"/>
      <c r="Q34" s="677">
        <f t="shared" si="35"/>
        <v>0</v>
      </c>
      <c r="R34" s="87"/>
      <c r="S34" s="86"/>
      <c r="T34" s="678">
        <f t="shared" si="36"/>
        <v>0</v>
      </c>
      <c r="U34" s="849"/>
      <c r="V34" s="809">
        <f t="shared" si="0"/>
        <v>0</v>
      </c>
      <c r="W34" s="809">
        <f t="shared" si="1"/>
        <v>0</v>
      </c>
      <c r="X34" s="809">
        <f t="shared" si="2"/>
        <v>0</v>
      </c>
      <c r="Y34" s="809">
        <f t="shared" si="3"/>
        <v>0</v>
      </c>
      <c r="Z34" s="809">
        <f t="shared" si="4"/>
        <v>0</v>
      </c>
      <c r="AA34" s="809">
        <f t="shared" si="5"/>
        <v>0</v>
      </c>
      <c r="AB34" s="809">
        <f t="shared" si="6"/>
        <v>0</v>
      </c>
      <c r="AC34" s="809">
        <f t="shared" si="7"/>
        <v>0</v>
      </c>
      <c r="AD34" s="810">
        <f t="shared" si="8"/>
        <v>0</v>
      </c>
      <c r="AE34" s="811">
        <f t="shared" si="9"/>
        <v>0</v>
      </c>
      <c r="AF34" s="812">
        <f t="shared" si="10"/>
        <v>0</v>
      </c>
      <c r="AG34" s="813">
        <f t="shared" si="31"/>
        <v>0</v>
      </c>
      <c r="AH34" s="814">
        <f t="shared" si="11"/>
        <v>0</v>
      </c>
      <c r="AI34" s="812">
        <f t="shared" si="12"/>
        <v>0</v>
      </c>
      <c r="AJ34" s="815">
        <f t="shared" si="32"/>
        <v>0</v>
      </c>
      <c r="AK34" s="816">
        <f t="shared" si="13"/>
        <v>0</v>
      </c>
      <c r="AL34" s="812">
        <f t="shared" si="14"/>
        <v>0</v>
      </c>
      <c r="AM34" s="817">
        <f t="shared" si="33"/>
        <v>0</v>
      </c>
      <c r="AN34" s="818"/>
      <c r="AO34" s="690" t="str">
        <f t="shared" si="20"/>
        <v xml:space="preserve"> </v>
      </c>
      <c r="AP34" s="690" t="str">
        <f t="shared" si="21"/>
        <v xml:space="preserve"> </v>
      </c>
      <c r="AQ34" s="690" t="str">
        <f t="shared" si="22"/>
        <v xml:space="preserve"> </v>
      </c>
      <c r="AR34" s="680">
        <f t="shared" si="37"/>
        <v>0</v>
      </c>
      <c r="AS34" s="680">
        <f t="shared" si="38"/>
        <v>0</v>
      </c>
      <c r="AT34" s="680">
        <f t="shared" si="39"/>
        <v>0</v>
      </c>
      <c r="AU34" s="819"/>
      <c r="AV34" s="387" t="str">
        <f t="shared" si="25"/>
        <v/>
      </c>
      <c r="AW34" s="820">
        <f t="shared" si="26"/>
        <v>0</v>
      </c>
      <c r="AX34" s="820">
        <f t="shared" si="18"/>
        <v>0</v>
      </c>
      <c r="AY34" s="821">
        <f t="shared" si="19"/>
        <v>0</v>
      </c>
    </row>
    <row r="35" spans="2:51" x14ac:dyDescent="0.35">
      <c r="B35" s="562">
        <v>27</v>
      </c>
      <c r="C35" s="238"/>
      <c r="D35" s="23"/>
      <c r="E35" s="12"/>
      <c r="F35" s="23"/>
      <c r="G35" s="12"/>
      <c r="H35" s="81"/>
      <c r="I35" s="81"/>
      <c r="J35" s="81"/>
      <c r="K35" s="82"/>
      <c r="L35" s="83"/>
      <c r="M35" s="84"/>
      <c r="N35" s="808">
        <f t="shared" si="34"/>
        <v>0</v>
      </c>
      <c r="O35" s="85"/>
      <c r="P35" s="86"/>
      <c r="Q35" s="677">
        <f t="shared" si="35"/>
        <v>0</v>
      </c>
      <c r="R35" s="87"/>
      <c r="S35" s="86"/>
      <c r="T35" s="678">
        <f t="shared" si="36"/>
        <v>0</v>
      </c>
      <c r="U35" s="849"/>
      <c r="V35" s="809">
        <f t="shared" si="0"/>
        <v>0</v>
      </c>
      <c r="W35" s="809">
        <f t="shared" si="1"/>
        <v>0</v>
      </c>
      <c r="X35" s="809">
        <f t="shared" si="2"/>
        <v>0</v>
      </c>
      <c r="Y35" s="809">
        <f t="shared" si="3"/>
        <v>0</v>
      </c>
      <c r="Z35" s="809">
        <f t="shared" si="4"/>
        <v>0</v>
      </c>
      <c r="AA35" s="809">
        <f t="shared" si="5"/>
        <v>0</v>
      </c>
      <c r="AB35" s="809">
        <f t="shared" si="6"/>
        <v>0</v>
      </c>
      <c r="AC35" s="809">
        <f t="shared" si="7"/>
        <v>0</v>
      </c>
      <c r="AD35" s="810">
        <f t="shared" si="8"/>
        <v>0</v>
      </c>
      <c r="AE35" s="811">
        <f t="shared" si="9"/>
        <v>0</v>
      </c>
      <c r="AF35" s="812">
        <f t="shared" si="10"/>
        <v>0</v>
      </c>
      <c r="AG35" s="813">
        <f t="shared" si="31"/>
        <v>0</v>
      </c>
      <c r="AH35" s="814">
        <f t="shared" si="11"/>
        <v>0</v>
      </c>
      <c r="AI35" s="812">
        <f t="shared" si="12"/>
        <v>0</v>
      </c>
      <c r="AJ35" s="815">
        <f t="shared" si="32"/>
        <v>0</v>
      </c>
      <c r="AK35" s="816">
        <f t="shared" si="13"/>
        <v>0</v>
      </c>
      <c r="AL35" s="812">
        <f t="shared" si="14"/>
        <v>0</v>
      </c>
      <c r="AM35" s="817">
        <f t="shared" si="33"/>
        <v>0</v>
      </c>
      <c r="AN35" s="818"/>
      <c r="AO35" s="690" t="str">
        <f t="shared" si="20"/>
        <v xml:space="preserve"> </v>
      </c>
      <c r="AP35" s="690" t="str">
        <f t="shared" si="21"/>
        <v xml:space="preserve"> </v>
      </c>
      <c r="AQ35" s="690" t="str">
        <f t="shared" si="22"/>
        <v xml:space="preserve"> </v>
      </c>
      <c r="AR35" s="680">
        <f t="shared" si="37"/>
        <v>0</v>
      </c>
      <c r="AS35" s="680">
        <f t="shared" si="38"/>
        <v>0</v>
      </c>
      <c r="AT35" s="680">
        <f t="shared" si="39"/>
        <v>0</v>
      </c>
      <c r="AU35" s="819"/>
      <c r="AV35" s="387" t="str">
        <f t="shared" si="25"/>
        <v/>
      </c>
      <c r="AW35" s="820">
        <f t="shared" si="26"/>
        <v>0</v>
      </c>
      <c r="AX35" s="820">
        <f t="shared" si="18"/>
        <v>0</v>
      </c>
      <c r="AY35" s="821">
        <f t="shared" si="19"/>
        <v>0</v>
      </c>
    </row>
    <row r="36" spans="2:51" x14ac:dyDescent="0.35">
      <c r="B36" s="562">
        <v>28</v>
      </c>
      <c r="C36" s="238"/>
      <c r="D36" s="23"/>
      <c r="E36" s="12"/>
      <c r="F36" s="23"/>
      <c r="G36" s="12"/>
      <c r="H36" s="81"/>
      <c r="I36" s="81"/>
      <c r="J36" s="81"/>
      <c r="K36" s="82"/>
      <c r="L36" s="83"/>
      <c r="M36" s="84"/>
      <c r="N36" s="808">
        <f t="shared" si="34"/>
        <v>0</v>
      </c>
      <c r="O36" s="85"/>
      <c r="P36" s="86"/>
      <c r="Q36" s="677">
        <f t="shared" si="35"/>
        <v>0</v>
      </c>
      <c r="R36" s="87"/>
      <c r="S36" s="86"/>
      <c r="T36" s="678">
        <f t="shared" si="36"/>
        <v>0</v>
      </c>
      <c r="U36" s="849"/>
      <c r="V36" s="809">
        <f t="shared" si="0"/>
        <v>0</v>
      </c>
      <c r="W36" s="809">
        <f t="shared" si="1"/>
        <v>0</v>
      </c>
      <c r="X36" s="809">
        <f t="shared" si="2"/>
        <v>0</v>
      </c>
      <c r="Y36" s="809">
        <f t="shared" si="3"/>
        <v>0</v>
      </c>
      <c r="Z36" s="809">
        <f t="shared" si="4"/>
        <v>0</v>
      </c>
      <c r="AA36" s="809">
        <f t="shared" si="5"/>
        <v>0</v>
      </c>
      <c r="AB36" s="809">
        <f t="shared" si="6"/>
        <v>0</v>
      </c>
      <c r="AC36" s="809">
        <f t="shared" si="7"/>
        <v>0</v>
      </c>
      <c r="AD36" s="810">
        <f t="shared" si="8"/>
        <v>0</v>
      </c>
      <c r="AE36" s="811">
        <f t="shared" si="9"/>
        <v>0</v>
      </c>
      <c r="AF36" s="812">
        <f t="shared" si="10"/>
        <v>0</v>
      </c>
      <c r="AG36" s="813">
        <f t="shared" si="31"/>
        <v>0</v>
      </c>
      <c r="AH36" s="814">
        <f t="shared" si="11"/>
        <v>0</v>
      </c>
      <c r="AI36" s="812">
        <f t="shared" si="12"/>
        <v>0</v>
      </c>
      <c r="AJ36" s="815">
        <f t="shared" si="32"/>
        <v>0</v>
      </c>
      <c r="AK36" s="816">
        <f t="shared" si="13"/>
        <v>0</v>
      </c>
      <c r="AL36" s="812">
        <f t="shared" si="14"/>
        <v>0</v>
      </c>
      <c r="AM36" s="817">
        <f t="shared" si="33"/>
        <v>0</v>
      </c>
      <c r="AN36" s="818"/>
      <c r="AO36" s="690" t="str">
        <f t="shared" si="20"/>
        <v xml:space="preserve"> </v>
      </c>
      <c r="AP36" s="690" t="str">
        <f t="shared" si="21"/>
        <v xml:space="preserve"> </v>
      </c>
      <c r="AQ36" s="690" t="str">
        <f t="shared" si="22"/>
        <v xml:space="preserve"> </v>
      </c>
      <c r="AR36" s="680">
        <f t="shared" si="37"/>
        <v>0</v>
      </c>
      <c r="AS36" s="680">
        <f t="shared" si="38"/>
        <v>0</v>
      </c>
      <c r="AT36" s="680">
        <f t="shared" si="39"/>
        <v>0</v>
      </c>
      <c r="AU36" s="819"/>
      <c r="AV36" s="387" t="str">
        <f t="shared" si="25"/>
        <v/>
      </c>
      <c r="AW36" s="820">
        <f t="shared" si="26"/>
        <v>0</v>
      </c>
      <c r="AX36" s="820">
        <f t="shared" si="18"/>
        <v>0</v>
      </c>
      <c r="AY36" s="821">
        <f t="shared" si="19"/>
        <v>0</v>
      </c>
    </row>
    <row r="37" spans="2:51" x14ac:dyDescent="0.35">
      <c r="B37" s="562">
        <v>29</v>
      </c>
      <c r="C37" s="238"/>
      <c r="D37" s="23"/>
      <c r="E37" s="12"/>
      <c r="F37" s="23"/>
      <c r="G37" s="12"/>
      <c r="H37" s="81"/>
      <c r="I37" s="81"/>
      <c r="J37" s="81"/>
      <c r="K37" s="82"/>
      <c r="L37" s="83"/>
      <c r="M37" s="84"/>
      <c r="N37" s="808">
        <f t="shared" si="34"/>
        <v>0</v>
      </c>
      <c r="O37" s="85"/>
      <c r="P37" s="86"/>
      <c r="Q37" s="677">
        <f t="shared" si="35"/>
        <v>0</v>
      </c>
      <c r="R37" s="87"/>
      <c r="S37" s="86"/>
      <c r="T37" s="678">
        <f t="shared" si="36"/>
        <v>0</v>
      </c>
      <c r="U37" s="849"/>
      <c r="V37" s="809">
        <f t="shared" si="0"/>
        <v>0</v>
      </c>
      <c r="W37" s="809">
        <f t="shared" si="1"/>
        <v>0</v>
      </c>
      <c r="X37" s="809">
        <f t="shared" si="2"/>
        <v>0</v>
      </c>
      <c r="Y37" s="809">
        <f t="shared" si="3"/>
        <v>0</v>
      </c>
      <c r="Z37" s="809">
        <f t="shared" si="4"/>
        <v>0</v>
      </c>
      <c r="AA37" s="809">
        <f t="shared" si="5"/>
        <v>0</v>
      </c>
      <c r="AB37" s="809">
        <f t="shared" si="6"/>
        <v>0</v>
      </c>
      <c r="AC37" s="809">
        <f t="shared" si="7"/>
        <v>0</v>
      </c>
      <c r="AD37" s="810">
        <f t="shared" si="8"/>
        <v>0</v>
      </c>
      <c r="AE37" s="811">
        <f t="shared" si="9"/>
        <v>0</v>
      </c>
      <c r="AF37" s="812">
        <f t="shared" si="10"/>
        <v>0</v>
      </c>
      <c r="AG37" s="813">
        <f t="shared" si="31"/>
        <v>0</v>
      </c>
      <c r="AH37" s="814">
        <f t="shared" si="11"/>
        <v>0</v>
      </c>
      <c r="AI37" s="812">
        <f t="shared" si="12"/>
        <v>0</v>
      </c>
      <c r="AJ37" s="815">
        <f t="shared" si="32"/>
        <v>0</v>
      </c>
      <c r="AK37" s="816">
        <f t="shared" si="13"/>
        <v>0</v>
      </c>
      <c r="AL37" s="812">
        <f t="shared" si="14"/>
        <v>0</v>
      </c>
      <c r="AM37" s="817">
        <f t="shared" si="33"/>
        <v>0</v>
      </c>
      <c r="AN37" s="818"/>
      <c r="AO37" s="690" t="str">
        <f t="shared" si="20"/>
        <v xml:space="preserve"> </v>
      </c>
      <c r="AP37" s="690" t="str">
        <f t="shared" si="21"/>
        <v xml:space="preserve"> </v>
      </c>
      <c r="AQ37" s="690" t="str">
        <f t="shared" si="22"/>
        <v xml:space="preserve"> </v>
      </c>
      <c r="AR37" s="680">
        <f t="shared" si="37"/>
        <v>0</v>
      </c>
      <c r="AS37" s="680">
        <f t="shared" si="38"/>
        <v>0</v>
      </c>
      <c r="AT37" s="680">
        <f t="shared" si="39"/>
        <v>0</v>
      </c>
      <c r="AU37" s="819"/>
      <c r="AV37" s="387" t="str">
        <f t="shared" si="25"/>
        <v/>
      </c>
      <c r="AW37" s="820">
        <f t="shared" si="26"/>
        <v>0</v>
      </c>
      <c r="AX37" s="820">
        <f t="shared" si="18"/>
        <v>0</v>
      </c>
      <c r="AY37" s="821">
        <f t="shared" si="19"/>
        <v>0</v>
      </c>
    </row>
    <row r="38" spans="2:51" x14ac:dyDescent="0.35">
      <c r="B38" s="562">
        <v>30</v>
      </c>
      <c r="C38" s="238"/>
      <c r="D38" s="23"/>
      <c r="E38" s="12"/>
      <c r="F38" s="23"/>
      <c r="G38" s="12"/>
      <c r="H38" s="81"/>
      <c r="I38" s="81"/>
      <c r="J38" s="81"/>
      <c r="K38" s="82"/>
      <c r="L38" s="83"/>
      <c r="M38" s="84"/>
      <c r="N38" s="808">
        <f t="shared" ref="N38:N42" si="40">L38+M38</f>
        <v>0</v>
      </c>
      <c r="O38" s="85"/>
      <c r="P38" s="86"/>
      <c r="Q38" s="677">
        <f t="shared" ref="Q38:Q42" si="41">O38+P38</f>
        <v>0</v>
      </c>
      <c r="R38" s="87"/>
      <c r="S38" s="86"/>
      <c r="T38" s="678">
        <f t="shared" ref="T38:T42" si="42">R38+S38</f>
        <v>0</v>
      </c>
      <c r="U38" s="849"/>
      <c r="V38" s="809">
        <f t="shared" si="0"/>
        <v>0</v>
      </c>
      <c r="W38" s="809">
        <f t="shared" si="1"/>
        <v>0</v>
      </c>
      <c r="X38" s="809">
        <f t="shared" si="2"/>
        <v>0</v>
      </c>
      <c r="Y38" s="809">
        <f t="shared" si="3"/>
        <v>0</v>
      </c>
      <c r="Z38" s="809">
        <f t="shared" si="4"/>
        <v>0</v>
      </c>
      <c r="AA38" s="809">
        <f t="shared" si="5"/>
        <v>0</v>
      </c>
      <c r="AB38" s="809">
        <f t="shared" si="6"/>
        <v>0</v>
      </c>
      <c r="AC38" s="809">
        <f t="shared" si="7"/>
        <v>0</v>
      </c>
      <c r="AD38" s="810">
        <f t="shared" si="8"/>
        <v>0</v>
      </c>
      <c r="AE38" s="811">
        <f t="shared" si="9"/>
        <v>0</v>
      </c>
      <c r="AF38" s="812">
        <f t="shared" si="10"/>
        <v>0</v>
      </c>
      <c r="AG38" s="813">
        <f t="shared" si="31"/>
        <v>0</v>
      </c>
      <c r="AH38" s="814">
        <f t="shared" si="11"/>
        <v>0</v>
      </c>
      <c r="AI38" s="812">
        <f t="shared" si="12"/>
        <v>0</v>
      </c>
      <c r="AJ38" s="815">
        <f t="shared" si="32"/>
        <v>0</v>
      </c>
      <c r="AK38" s="816">
        <f t="shared" si="13"/>
        <v>0</v>
      </c>
      <c r="AL38" s="812">
        <f t="shared" si="14"/>
        <v>0</v>
      </c>
      <c r="AM38" s="817">
        <f t="shared" si="33"/>
        <v>0</v>
      </c>
      <c r="AN38" s="818"/>
      <c r="AO38" s="690" t="str">
        <f t="shared" si="20"/>
        <v xml:space="preserve"> </v>
      </c>
      <c r="AP38" s="690" t="str">
        <f t="shared" si="21"/>
        <v xml:space="preserve"> </v>
      </c>
      <c r="AQ38" s="690" t="str">
        <f t="shared" si="22"/>
        <v xml:space="preserve"> </v>
      </c>
      <c r="AR38" s="680">
        <f t="shared" ref="AR38:AR42" si="43">AE38</f>
        <v>0</v>
      </c>
      <c r="AS38" s="680">
        <f t="shared" ref="AS38:AS42" si="44">AF38</f>
        <v>0</v>
      </c>
      <c r="AT38" s="680">
        <f t="shared" ref="AT38:AT42" si="45">AG38</f>
        <v>0</v>
      </c>
      <c r="AU38" s="819"/>
      <c r="AV38" s="387" t="str">
        <f t="shared" si="25"/>
        <v/>
      </c>
      <c r="AW38" s="820">
        <f t="shared" si="26"/>
        <v>0</v>
      </c>
      <c r="AX38" s="820">
        <f t="shared" si="18"/>
        <v>0</v>
      </c>
      <c r="AY38" s="821">
        <f t="shared" si="19"/>
        <v>0</v>
      </c>
    </row>
    <row r="39" spans="2:51" x14ac:dyDescent="0.35">
      <c r="B39" s="562">
        <v>31</v>
      </c>
      <c r="C39" s="238"/>
      <c r="D39" s="23"/>
      <c r="E39" s="12"/>
      <c r="F39" s="23"/>
      <c r="G39" s="12"/>
      <c r="H39" s="81"/>
      <c r="I39" s="81"/>
      <c r="J39" s="81"/>
      <c r="K39" s="82"/>
      <c r="L39" s="83"/>
      <c r="M39" s="84"/>
      <c r="N39" s="808">
        <f t="shared" si="40"/>
        <v>0</v>
      </c>
      <c r="O39" s="85"/>
      <c r="P39" s="86"/>
      <c r="Q39" s="677">
        <f t="shared" si="41"/>
        <v>0</v>
      </c>
      <c r="R39" s="87"/>
      <c r="S39" s="86"/>
      <c r="T39" s="678">
        <f t="shared" si="42"/>
        <v>0</v>
      </c>
      <c r="U39" s="849"/>
      <c r="V39" s="809">
        <f t="shared" si="0"/>
        <v>0</v>
      </c>
      <c r="W39" s="809">
        <f t="shared" si="1"/>
        <v>0</v>
      </c>
      <c r="X39" s="809">
        <f t="shared" si="2"/>
        <v>0</v>
      </c>
      <c r="Y39" s="809">
        <f t="shared" si="3"/>
        <v>0</v>
      </c>
      <c r="Z39" s="809">
        <f t="shared" si="4"/>
        <v>0</v>
      </c>
      <c r="AA39" s="809">
        <f t="shared" si="5"/>
        <v>0</v>
      </c>
      <c r="AB39" s="809">
        <f t="shared" si="6"/>
        <v>0</v>
      </c>
      <c r="AC39" s="809">
        <f t="shared" si="7"/>
        <v>0</v>
      </c>
      <c r="AD39" s="810">
        <f t="shared" si="8"/>
        <v>0</v>
      </c>
      <c r="AE39" s="811">
        <f t="shared" si="9"/>
        <v>0</v>
      </c>
      <c r="AF39" s="812">
        <f t="shared" si="10"/>
        <v>0</v>
      </c>
      <c r="AG39" s="813">
        <f t="shared" si="31"/>
        <v>0</v>
      </c>
      <c r="AH39" s="814">
        <f t="shared" si="11"/>
        <v>0</v>
      </c>
      <c r="AI39" s="812">
        <f t="shared" si="12"/>
        <v>0</v>
      </c>
      <c r="AJ39" s="815">
        <f t="shared" si="32"/>
        <v>0</v>
      </c>
      <c r="AK39" s="816">
        <f t="shared" si="13"/>
        <v>0</v>
      </c>
      <c r="AL39" s="812">
        <f t="shared" si="14"/>
        <v>0</v>
      </c>
      <c r="AM39" s="817">
        <f t="shared" si="33"/>
        <v>0</v>
      </c>
      <c r="AN39" s="818"/>
      <c r="AO39" s="690" t="str">
        <f t="shared" si="20"/>
        <v xml:space="preserve"> </v>
      </c>
      <c r="AP39" s="690" t="str">
        <f t="shared" si="21"/>
        <v xml:space="preserve"> </v>
      </c>
      <c r="AQ39" s="690" t="str">
        <f t="shared" si="22"/>
        <v xml:space="preserve"> </v>
      </c>
      <c r="AR39" s="680">
        <f t="shared" si="43"/>
        <v>0</v>
      </c>
      <c r="AS39" s="680">
        <f t="shared" si="44"/>
        <v>0</v>
      </c>
      <c r="AT39" s="680">
        <f t="shared" si="45"/>
        <v>0</v>
      </c>
      <c r="AU39" s="819"/>
      <c r="AV39" s="387" t="str">
        <f t="shared" si="25"/>
        <v/>
      </c>
      <c r="AW39" s="820">
        <f t="shared" si="26"/>
        <v>0</v>
      </c>
      <c r="AX39" s="820">
        <f t="shared" si="18"/>
        <v>0</v>
      </c>
      <c r="AY39" s="821">
        <f t="shared" si="19"/>
        <v>0</v>
      </c>
    </row>
    <row r="40" spans="2:51" x14ac:dyDescent="0.35">
      <c r="B40" s="562">
        <v>32</v>
      </c>
      <c r="C40" s="238"/>
      <c r="D40" s="23"/>
      <c r="E40" s="12"/>
      <c r="F40" s="23"/>
      <c r="G40" s="12"/>
      <c r="H40" s="81"/>
      <c r="I40" s="81"/>
      <c r="J40" s="81"/>
      <c r="K40" s="82"/>
      <c r="L40" s="83"/>
      <c r="M40" s="84"/>
      <c r="N40" s="808">
        <f t="shared" si="40"/>
        <v>0</v>
      </c>
      <c r="O40" s="85"/>
      <c r="P40" s="86"/>
      <c r="Q40" s="677">
        <f t="shared" si="41"/>
        <v>0</v>
      </c>
      <c r="R40" s="87"/>
      <c r="S40" s="86"/>
      <c r="T40" s="678">
        <f t="shared" si="42"/>
        <v>0</v>
      </c>
      <c r="U40" s="849"/>
      <c r="V40" s="809">
        <f t="shared" ref="V40:V48" si="46">C40</f>
        <v>0</v>
      </c>
      <c r="W40" s="809">
        <f t="shared" ref="W40:W48" si="47">D40</f>
        <v>0</v>
      </c>
      <c r="X40" s="809">
        <f t="shared" ref="X40:X48" si="48">E40</f>
        <v>0</v>
      </c>
      <c r="Y40" s="809">
        <f t="shared" ref="Y40:Z48" si="49">F40</f>
        <v>0</v>
      </c>
      <c r="Z40" s="809">
        <f t="shared" si="49"/>
        <v>0</v>
      </c>
      <c r="AA40" s="809">
        <f t="shared" ref="AA40:AA48" si="50">H40</f>
        <v>0</v>
      </c>
      <c r="AB40" s="809">
        <f t="shared" ref="AB40:AB48" si="51">I40</f>
        <v>0</v>
      </c>
      <c r="AC40" s="809">
        <f t="shared" ref="AC40:AC48" si="52">J40</f>
        <v>0</v>
      </c>
      <c r="AD40" s="810">
        <f t="shared" ref="AD40:AD48" si="53">K40</f>
        <v>0</v>
      </c>
      <c r="AE40" s="811">
        <f t="shared" ref="AE40:AE48" si="54">L40</f>
        <v>0</v>
      </c>
      <c r="AF40" s="812">
        <f t="shared" ref="AF40:AF48" si="55">M40</f>
        <v>0</v>
      </c>
      <c r="AG40" s="813">
        <f t="shared" si="31"/>
        <v>0</v>
      </c>
      <c r="AH40" s="814">
        <f t="shared" ref="AH40:AH48" si="56">O40</f>
        <v>0</v>
      </c>
      <c r="AI40" s="812">
        <f t="shared" ref="AI40:AI48" si="57">P40</f>
        <v>0</v>
      </c>
      <c r="AJ40" s="815">
        <f t="shared" si="32"/>
        <v>0</v>
      </c>
      <c r="AK40" s="816">
        <f t="shared" ref="AK40:AK48" si="58">R40</f>
        <v>0</v>
      </c>
      <c r="AL40" s="812">
        <f t="shared" ref="AL40:AL48" si="59">S40</f>
        <v>0</v>
      </c>
      <c r="AM40" s="817">
        <f t="shared" si="33"/>
        <v>0</v>
      </c>
      <c r="AN40" s="818"/>
      <c r="AO40" s="690" t="str">
        <f t="shared" si="20"/>
        <v xml:space="preserve"> </v>
      </c>
      <c r="AP40" s="690" t="str">
        <f t="shared" si="21"/>
        <v xml:space="preserve"> </v>
      </c>
      <c r="AQ40" s="690" t="str">
        <f t="shared" si="22"/>
        <v xml:space="preserve"> </v>
      </c>
      <c r="AR40" s="680">
        <f t="shared" si="43"/>
        <v>0</v>
      </c>
      <c r="AS40" s="680">
        <f t="shared" si="44"/>
        <v>0</v>
      </c>
      <c r="AT40" s="680">
        <f t="shared" si="45"/>
        <v>0</v>
      </c>
      <c r="AU40" s="819"/>
      <c r="AV40" s="387" t="str">
        <f t="shared" si="25"/>
        <v/>
      </c>
      <c r="AW40" s="820">
        <f t="shared" si="26"/>
        <v>0</v>
      </c>
      <c r="AX40" s="820">
        <f t="shared" si="18"/>
        <v>0</v>
      </c>
      <c r="AY40" s="821">
        <f t="shared" si="19"/>
        <v>0</v>
      </c>
    </row>
    <row r="41" spans="2:51" x14ac:dyDescent="0.35">
      <c r="B41" s="562">
        <v>33</v>
      </c>
      <c r="C41" s="238"/>
      <c r="D41" s="23"/>
      <c r="E41" s="12"/>
      <c r="F41" s="23"/>
      <c r="G41" s="12"/>
      <c r="H41" s="81"/>
      <c r="I41" s="81"/>
      <c r="J41" s="81"/>
      <c r="K41" s="82"/>
      <c r="L41" s="83"/>
      <c r="M41" s="84"/>
      <c r="N41" s="808">
        <f t="shared" si="40"/>
        <v>0</v>
      </c>
      <c r="O41" s="85"/>
      <c r="P41" s="86"/>
      <c r="Q41" s="677">
        <f t="shared" si="41"/>
        <v>0</v>
      </c>
      <c r="R41" s="87"/>
      <c r="S41" s="86"/>
      <c r="T41" s="678">
        <f t="shared" si="42"/>
        <v>0</v>
      </c>
      <c r="U41" s="849"/>
      <c r="V41" s="809">
        <f t="shared" si="46"/>
        <v>0</v>
      </c>
      <c r="W41" s="809">
        <f t="shared" si="47"/>
        <v>0</v>
      </c>
      <c r="X41" s="809">
        <f t="shared" si="48"/>
        <v>0</v>
      </c>
      <c r="Y41" s="809">
        <f t="shared" si="49"/>
        <v>0</v>
      </c>
      <c r="Z41" s="809">
        <f t="shared" si="49"/>
        <v>0</v>
      </c>
      <c r="AA41" s="809">
        <f t="shared" si="50"/>
        <v>0</v>
      </c>
      <c r="AB41" s="809">
        <f t="shared" si="51"/>
        <v>0</v>
      </c>
      <c r="AC41" s="809">
        <f t="shared" si="52"/>
        <v>0</v>
      </c>
      <c r="AD41" s="810">
        <f t="shared" si="53"/>
        <v>0</v>
      </c>
      <c r="AE41" s="811">
        <f t="shared" si="54"/>
        <v>0</v>
      </c>
      <c r="AF41" s="812">
        <f t="shared" si="55"/>
        <v>0</v>
      </c>
      <c r="AG41" s="813">
        <f t="shared" si="31"/>
        <v>0</v>
      </c>
      <c r="AH41" s="814">
        <f t="shared" si="56"/>
        <v>0</v>
      </c>
      <c r="AI41" s="812">
        <f t="shared" si="57"/>
        <v>0</v>
      </c>
      <c r="AJ41" s="815">
        <f t="shared" si="32"/>
        <v>0</v>
      </c>
      <c r="AK41" s="816">
        <f t="shared" si="58"/>
        <v>0</v>
      </c>
      <c r="AL41" s="812">
        <f t="shared" si="59"/>
        <v>0</v>
      </c>
      <c r="AM41" s="817">
        <f t="shared" si="33"/>
        <v>0</v>
      </c>
      <c r="AN41" s="818"/>
      <c r="AO41" s="690" t="str">
        <f t="shared" si="20"/>
        <v xml:space="preserve"> </v>
      </c>
      <c r="AP41" s="690" t="str">
        <f t="shared" si="21"/>
        <v xml:space="preserve"> </v>
      </c>
      <c r="AQ41" s="690" t="str">
        <f t="shared" si="22"/>
        <v xml:space="preserve"> </v>
      </c>
      <c r="AR41" s="680">
        <f t="shared" si="43"/>
        <v>0</v>
      </c>
      <c r="AS41" s="680">
        <f t="shared" si="44"/>
        <v>0</v>
      </c>
      <c r="AT41" s="680">
        <f t="shared" si="45"/>
        <v>0</v>
      </c>
      <c r="AU41" s="819"/>
      <c r="AV41" s="387" t="str">
        <f t="shared" si="25"/>
        <v/>
      </c>
      <c r="AW41" s="820">
        <f t="shared" si="26"/>
        <v>0</v>
      </c>
      <c r="AX41" s="820">
        <f t="shared" si="18"/>
        <v>0</v>
      </c>
      <c r="AY41" s="821">
        <f t="shared" si="19"/>
        <v>0</v>
      </c>
    </row>
    <row r="42" spans="2:51" x14ac:dyDescent="0.35">
      <c r="B42" s="562">
        <v>34</v>
      </c>
      <c r="C42" s="238"/>
      <c r="D42" s="23"/>
      <c r="E42" s="12"/>
      <c r="F42" s="23"/>
      <c r="G42" s="12"/>
      <c r="H42" s="81"/>
      <c r="I42" s="81"/>
      <c r="J42" s="81"/>
      <c r="K42" s="82"/>
      <c r="L42" s="83"/>
      <c r="M42" s="84"/>
      <c r="N42" s="808">
        <f t="shared" si="40"/>
        <v>0</v>
      </c>
      <c r="O42" s="85"/>
      <c r="P42" s="86"/>
      <c r="Q42" s="677">
        <f t="shared" si="41"/>
        <v>0</v>
      </c>
      <c r="R42" s="87"/>
      <c r="S42" s="86"/>
      <c r="T42" s="678">
        <f t="shared" si="42"/>
        <v>0</v>
      </c>
      <c r="U42" s="849"/>
      <c r="V42" s="809">
        <f t="shared" si="46"/>
        <v>0</v>
      </c>
      <c r="W42" s="809">
        <f t="shared" si="47"/>
        <v>0</v>
      </c>
      <c r="X42" s="809">
        <f t="shared" si="48"/>
        <v>0</v>
      </c>
      <c r="Y42" s="809">
        <f t="shared" si="49"/>
        <v>0</v>
      </c>
      <c r="Z42" s="809">
        <f t="shared" si="49"/>
        <v>0</v>
      </c>
      <c r="AA42" s="809">
        <f t="shared" si="50"/>
        <v>0</v>
      </c>
      <c r="AB42" s="809">
        <f t="shared" si="51"/>
        <v>0</v>
      </c>
      <c r="AC42" s="809">
        <f t="shared" si="52"/>
        <v>0</v>
      </c>
      <c r="AD42" s="810">
        <f t="shared" si="53"/>
        <v>0</v>
      </c>
      <c r="AE42" s="811">
        <f t="shared" si="54"/>
        <v>0</v>
      </c>
      <c r="AF42" s="812">
        <f t="shared" si="55"/>
        <v>0</v>
      </c>
      <c r="AG42" s="813">
        <f t="shared" si="31"/>
        <v>0</v>
      </c>
      <c r="AH42" s="814">
        <f t="shared" si="56"/>
        <v>0</v>
      </c>
      <c r="AI42" s="812">
        <f t="shared" si="57"/>
        <v>0</v>
      </c>
      <c r="AJ42" s="815">
        <f t="shared" si="32"/>
        <v>0</v>
      </c>
      <c r="AK42" s="816">
        <f t="shared" si="58"/>
        <v>0</v>
      </c>
      <c r="AL42" s="812">
        <f t="shared" si="59"/>
        <v>0</v>
      </c>
      <c r="AM42" s="817">
        <f t="shared" si="33"/>
        <v>0</v>
      </c>
      <c r="AN42" s="818"/>
      <c r="AO42" s="690" t="str">
        <f t="shared" si="20"/>
        <v xml:space="preserve"> </v>
      </c>
      <c r="AP42" s="690" t="str">
        <f t="shared" si="21"/>
        <v xml:space="preserve"> </v>
      </c>
      <c r="AQ42" s="690" t="str">
        <f t="shared" si="22"/>
        <v xml:space="preserve"> </v>
      </c>
      <c r="AR42" s="680">
        <f t="shared" si="43"/>
        <v>0</v>
      </c>
      <c r="AS42" s="680">
        <f t="shared" si="44"/>
        <v>0</v>
      </c>
      <c r="AT42" s="680">
        <f t="shared" si="45"/>
        <v>0</v>
      </c>
      <c r="AU42" s="819"/>
      <c r="AV42" s="387" t="str">
        <f t="shared" si="25"/>
        <v/>
      </c>
      <c r="AW42" s="820">
        <f t="shared" si="26"/>
        <v>0</v>
      </c>
      <c r="AX42" s="820">
        <f t="shared" si="18"/>
        <v>0</v>
      </c>
      <c r="AY42" s="821">
        <f t="shared" si="19"/>
        <v>0</v>
      </c>
    </row>
    <row r="43" spans="2:51" x14ac:dyDescent="0.35">
      <c r="B43" s="562">
        <v>35</v>
      </c>
      <c r="C43" s="238"/>
      <c r="D43" s="23"/>
      <c r="E43" s="12"/>
      <c r="F43" s="23"/>
      <c r="G43" s="12"/>
      <c r="H43" s="81"/>
      <c r="I43" s="81"/>
      <c r="J43" s="81"/>
      <c r="K43" s="82"/>
      <c r="L43" s="83"/>
      <c r="M43" s="84"/>
      <c r="N43" s="808">
        <f t="shared" si="27"/>
        <v>0</v>
      </c>
      <c r="O43" s="85"/>
      <c r="P43" s="86"/>
      <c r="Q43" s="677">
        <f t="shared" si="29"/>
        <v>0</v>
      </c>
      <c r="R43" s="87"/>
      <c r="S43" s="86"/>
      <c r="T43" s="678">
        <f t="shared" si="30"/>
        <v>0</v>
      </c>
      <c r="U43" s="849"/>
      <c r="V43" s="809">
        <f t="shared" si="46"/>
        <v>0</v>
      </c>
      <c r="W43" s="809">
        <f t="shared" si="47"/>
        <v>0</v>
      </c>
      <c r="X43" s="809">
        <f t="shared" si="48"/>
        <v>0</v>
      </c>
      <c r="Y43" s="809">
        <f t="shared" si="49"/>
        <v>0</v>
      </c>
      <c r="Z43" s="809">
        <f t="shared" si="49"/>
        <v>0</v>
      </c>
      <c r="AA43" s="809">
        <f t="shared" si="50"/>
        <v>0</v>
      </c>
      <c r="AB43" s="809">
        <f t="shared" si="51"/>
        <v>0</v>
      </c>
      <c r="AC43" s="809">
        <f t="shared" si="52"/>
        <v>0</v>
      </c>
      <c r="AD43" s="810">
        <f t="shared" si="53"/>
        <v>0</v>
      </c>
      <c r="AE43" s="811">
        <f t="shared" si="54"/>
        <v>0</v>
      </c>
      <c r="AF43" s="812">
        <f t="shared" si="55"/>
        <v>0</v>
      </c>
      <c r="AG43" s="813">
        <f t="shared" si="31"/>
        <v>0</v>
      </c>
      <c r="AH43" s="814">
        <f t="shared" si="56"/>
        <v>0</v>
      </c>
      <c r="AI43" s="812">
        <f t="shared" si="57"/>
        <v>0</v>
      </c>
      <c r="AJ43" s="815">
        <f t="shared" si="32"/>
        <v>0</v>
      </c>
      <c r="AK43" s="816">
        <f t="shared" si="58"/>
        <v>0</v>
      </c>
      <c r="AL43" s="812">
        <f t="shared" si="59"/>
        <v>0</v>
      </c>
      <c r="AM43" s="817">
        <f t="shared" si="33"/>
        <v>0</v>
      </c>
      <c r="AN43" s="818"/>
      <c r="AO43" s="690" t="str">
        <f t="shared" si="20"/>
        <v xml:space="preserve"> </v>
      </c>
      <c r="AP43" s="690" t="str">
        <f t="shared" si="21"/>
        <v xml:space="preserve"> </v>
      </c>
      <c r="AQ43" s="690" t="str">
        <f t="shared" si="22"/>
        <v xml:space="preserve"> </v>
      </c>
      <c r="AR43" s="680">
        <f t="shared" si="28"/>
        <v>0</v>
      </c>
      <c r="AS43" s="680">
        <f t="shared" si="23"/>
        <v>0</v>
      </c>
      <c r="AT43" s="680">
        <f t="shared" si="24"/>
        <v>0</v>
      </c>
      <c r="AU43" s="819"/>
      <c r="AV43" s="387" t="str">
        <f t="shared" si="25"/>
        <v/>
      </c>
      <c r="AW43" s="820">
        <f t="shared" si="26"/>
        <v>0</v>
      </c>
      <c r="AX43" s="820">
        <f t="shared" si="18"/>
        <v>0</v>
      </c>
      <c r="AY43" s="821">
        <f t="shared" si="19"/>
        <v>0</v>
      </c>
    </row>
    <row r="44" spans="2:51" x14ac:dyDescent="0.35">
      <c r="B44" s="562">
        <v>36</v>
      </c>
      <c r="C44" s="238"/>
      <c r="D44" s="23"/>
      <c r="E44" s="12"/>
      <c r="F44" s="23"/>
      <c r="G44" s="12"/>
      <c r="H44" s="81"/>
      <c r="I44" s="81"/>
      <c r="J44" s="81"/>
      <c r="K44" s="82"/>
      <c r="L44" s="83"/>
      <c r="M44" s="84"/>
      <c r="N44" s="808">
        <f t="shared" si="27"/>
        <v>0</v>
      </c>
      <c r="O44" s="85"/>
      <c r="P44" s="86"/>
      <c r="Q44" s="677">
        <f t="shared" si="29"/>
        <v>0</v>
      </c>
      <c r="R44" s="87"/>
      <c r="S44" s="86"/>
      <c r="T44" s="678">
        <f t="shared" si="30"/>
        <v>0</v>
      </c>
      <c r="U44" s="849"/>
      <c r="V44" s="809">
        <f t="shared" si="46"/>
        <v>0</v>
      </c>
      <c r="W44" s="809">
        <f t="shared" si="47"/>
        <v>0</v>
      </c>
      <c r="X44" s="809">
        <f t="shared" si="48"/>
        <v>0</v>
      </c>
      <c r="Y44" s="809">
        <f t="shared" si="49"/>
        <v>0</v>
      </c>
      <c r="Z44" s="809">
        <f t="shared" si="49"/>
        <v>0</v>
      </c>
      <c r="AA44" s="809">
        <f t="shared" si="50"/>
        <v>0</v>
      </c>
      <c r="AB44" s="809">
        <f t="shared" si="51"/>
        <v>0</v>
      </c>
      <c r="AC44" s="809">
        <f t="shared" si="52"/>
        <v>0</v>
      </c>
      <c r="AD44" s="810">
        <f t="shared" si="53"/>
        <v>0</v>
      </c>
      <c r="AE44" s="811">
        <f t="shared" si="54"/>
        <v>0</v>
      </c>
      <c r="AF44" s="812">
        <f t="shared" si="55"/>
        <v>0</v>
      </c>
      <c r="AG44" s="813">
        <f t="shared" si="31"/>
        <v>0</v>
      </c>
      <c r="AH44" s="814">
        <f t="shared" si="56"/>
        <v>0</v>
      </c>
      <c r="AI44" s="812">
        <f t="shared" si="57"/>
        <v>0</v>
      </c>
      <c r="AJ44" s="815">
        <f t="shared" si="32"/>
        <v>0</v>
      </c>
      <c r="AK44" s="816">
        <f t="shared" si="58"/>
        <v>0</v>
      </c>
      <c r="AL44" s="812">
        <f t="shared" si="59"/>
        <v>0</v>
      </c>
      <c r="AM44" s="817">
        <f t="shared" si="33"/>
        <v>0</v>
      </c>
      <c r="AN44" s="818"/>
      <c r="AO44" s="690" t="str">
        <f t="shared" si="20"/>
        <v xml:space="preserve"> </v>
      </c>
      <c r="AP44" s="690" t="str">
        <f t="shared" si="21"/>
        <v xml:space="preserve"> </v>
      </c>
      <c r="AQ44" s="690" t="str">
        <f t="shared" si="22"/>
        <v xml:space="preserve"> </v>
      </c>
      <c r="AR44" s="680">
        <f t="shared" si="28"/>
        <v>0</v>
      </c>
      <c r="AS44" s="680">
        <f t="shared" si="23"/>
        <v>0</v>
      </c>
      <c r="AT44" s="680">
        <f t="shared" si="24"/>
        <v>0</v>
      </c>
      <c r="AU44" s="819"/>
      <c r="AV44" s="387" t="str">
        <f t="shared" si="25"/>
        <v/>
      </c>
      <c r="AW44" s="820">
        <f t="shared" si="26"/>
        <v>0</v>
      </c>
      <c r="AX44" s="820">
        <f t="shared" si="18"/>
        <v>0</v>
      </c>
      <c r="AY44" s="821">
        <f t="shared" si="19"/>
        <v>0</v>
      </c>
    </row>
    <row r="45" spans="2:51" x14ac:dyDescent="0.35">
      <c r="B45" s="562">
        <v>37</v>
      </c>
      <c r="C45" s="238"/>
      <c r="D45" s="23"/>
      <c r="E45" s="12"/>
      <c r="F45" s="23"/>
      <c r="G45" s="12"/>
      <c r="H45" s="81"/>
      <c r="I45" s="81"/>
      <c r="J45" s="81"/>
      <c r="K45" s="82"/>
      <c r="L45" s="83"/>
      <c r="M45" s="84"/>
      <c r="N45" s="808">
        <f t="shared" si="27"/>
        <v>0</v>
      </c>
      <c r="O45" s="85"/>
      <c r="P45" s="86"/>
      <c r="Q45" s="677">
        <f t="shared" si="29"/>
        <v>0</v>
      </c>
      <c r="R45" s="87"/>
      <c r="S45" s="86"/>
      <c r="T45" s="678">
        <f t="shared" si="30"/>
        <v>0</v>
      </c>
      <c r="U45" s="849"/>
      <c r="V45" s="809">
        <f t="shared" si="46"/>
        <v>0</v>
      </c>
      <c r="W45" s="809">
        <f t="shared" si="47"/>
        <v>0</v>
      </c>
      <c r="X45" s="809">
        <f t="shared" si="48"/>
        <v>0</v>
      </c>
      <c r="Y45" s="809">
        <f t="shared" si="49"/>
        <v>0</v>
      </c>
      <c r="Z45" s="809">
        <f t="shared" si="49"/>
        <v>0</v>
      </c>
      <c r="AA45" s="809">
        <f t="shared" si="50"/>
        <v>0</v>
      </c>
      <c r="AB45" s="809">
        <f t="shared" si="51"/>
        <v>0</v>
      </c>
      <c r="AC45" s="809">
        <f t="shared" si="52"/>
        <v>0</v>
      </c>
      <c r="AD45" s="810">
        <f t="shared" si="53"/>
        <v>0</v>
      </c>
      <c r="AE45" s="811">
        <f t="shared" si="54"/>
        <v>0</v>
      </c>
      <c r="AF45" s="812">
        <f t="shared" si="55"/>
        <v>0</v>
      </c>
      <c r="AG45" s="813">
        <f t="shared" si="31"/>
        <v>0</v>
      </c>
      <c r="AH45" s="814">
        <f t="shared" si="56"/>
        <v>0</v>
      </c>
      <c r="AI45" s="812">
        <f t="shared" si="57"/>
        <v>0</v>
      </c>
      <c r="AJ45" s="815">
        <f t="shared" si="32"/>
        <v>0</v>
      </c>
      <c r="AK45" s="816">
        <f t="shared" si="58"/>
        <v>0</v>
      </c>
      <c r="AL45" s="812">
        <f t="shared" si="59"/>
        <v>0</v>
      </c>
      <c r="AM45" s="817">
        <f t="shared" si="33"/>
        <v>0</v>
      </c>
      <c r="AN45" s="818"/>
      <c r="AO45" s="690" t="str">
        <f t="shared" si="20"/>
        <v xml:space="preserve"> </v>
      </c>
      <c r="AP45" s="690" t="str">
        <f t="shared" si="21"/>
        <v xml:space="preserve"> </v>
      </c>
      <c r="AQ45" s="690" t="str">
        <f t="shared" si="22"/>
        <v xml:space="preserve"> </v>
      </c>
      <c r="AR45" s="680">
        <f t="shared" si="28"/>
        <v>0</v>
      </c>
      <c r="AS45" s="680">
        <f t="shared" si="23"/>
        <v>0</v>
      </c>
      <c r="AT45" s="680">
        <f t="shared" si="24"/>
        <v>0</v>
      </c>
      <c r="AU45" s="819"/>
      <c r="AV45" s="387" t="str">
        <f t="shared" si="25"/>
        <v/>
      </c>
      <c r="AW45" s="820">
        <f t="shared" si="26"/>
        <v>0</v>
      </c>
      <c r="AX45" s="820">
        <f t="shared" si="18"/>
        <v>0</v>
      </c>
      <c r="AY45" s="821">
        <f t="shared" si="19"/>
        <v>0</v>
      </c>
    </row>
    <row r="46" spans="2:51" x14ac:dyDescent="0.35">
      <c r="B46" s="562">
        <v>38</v>
      </c>
      <c r="C46" s="238"/>
      <c r="D46" s="23"/>
      <c r="E46" s="12"/>
      <c r="F46" s="23"/>
      <c r="G46" s="12"/>
      <c r="H46" s="81"/>
      <c r="I46" s="81"/>
      <c r="J46" s="81"/>
      <c r="K46" s="82"/>
      <c r="L46" s="83"/>
      <c r="M46" s="84"/>
      <c r="N46" s="808">
        <f t="shared" si="27"/>
        <v>0</v>
      </c>
      <c r="O46" s="85"/>
      <c r="P46" s="86"/>
      <c r="Q46" s="677">
        <f t="shared" si="29"/>
        <v>0</v>
      </c>
      <c r="R46" s="87"/>
      <c r="S46" s="86"/>
      <c r="T46" s="678">
        <f t="shared" si="30"/>
        <v>0</v>
      </c>
      <c r="U46" s="849"/>
      <c r="V46" s="809">
        <f t="shared" si="46"/>
        <v>0</v>
      </c>
      <c r="W46" s="809">
        <f t="shared" si="47"/>
        <v>0</v>
      </c>
      <c r="X46" s="809">
        <f t="shared" si="48"/>
        <v>0</v>
      </c>
      <c r="Y46" s="809">
        <f t="shared" si="49"/>
        <v>0</v>
      </c>
      <c r="Z46" s="809">
        <f t="shared" si="49"/>
        <v>0</v>
      </c>
      <c r="AA46" s="809">
        <f t="shared" si="50"/>
        <v>0</v>
      </c>
      <c r="AB46" s="809">
        <f t="shared" si="51"/>
        <v>0</v>
      </c>
      <c r="AC46" s="809">
        <f t="shared" si="52"/>
        <v>0</v>
      </c>
      <c r="AD46" s="810">
        <f t="shared" si="53"/>
        <v>0</v>
      </c>
      <c r="AE46" s="811">
        <f t="shared" si="54"/>
        <v>0</v>
      </c>
      <c r="AF46" s="812">
        <f t="shared" si="55"/>
        <v>0</v>
      </c>
      <c r="AG46" s="813">
        <f t="shared" si="31"/>
        <v>0</v>
      </c>
      <c r="AH46" s="814">
        <f t="shared" si="56"/>
        <v>0</v>
      </c>
      <c r="AI46" s="812">
        <f t="shared" si="57"/>
        <v>0</v>
      </c>
      <c r="AJ46" s="815">
        <f t="shared" si="32"/>
        <v>0</v>
      </c>
      <c r="AK46" s="816">
        <f t="shared" si="58"/>
        <v>0</v>
      </c>
      <c r="AL46" s="812">
        <f t="shared" si="59"/>
        <v>0</v>
      </c>
      <c r="AM46" s="817">
        <f t="shared" si="33"/>
        <v>0</v>
      </c>
      <c r="AN46" s="818"/>
      <c r="AO46" s="690" t="str">
        <f t="shared" si="20"/>
        <v xml:space="preserve"> </v>
      </c>
      <c r="AP46" s="690" t="str">
        <f t="shared" si="21"/>
        <v xml:space="preserve"> </v>
      </c>
      <c r="AQ46" s="690" t="str">
        <f t="shared" si="22"/>
        <v xml:space="preserve"> </v>
      </c>
      <c r="AR46" s="680">
        <f t="shared" si="28"/>
        <v>0</v>
      </c>
      <c r="AS46" s="680">
        <f t="shared" si="23"/>
        <v>0</v>
      </c>
      <c r="AT46" s="680">
        <f t="shared" si="24"/>
        <v>0</v>
      </c>
      <c r="AU46" s="819"/>
      <c r="AV46" s="387" t="str">
        <f t="shared" si="25"/>
        <v/>
      </c>
      <c r="AW46" s="820">
        <f t="shared" si="26"/>
        <v>0</v>
      </c>
      <c r="AX46" s="820">
        <f t="shared" si="18"/>
        <v>0</v>
      </c>
      <c r="AY46" s="821">
        <f t="shared" si="19"/>
        <v>0</v>
      </c>
    </row>
    <row r="47" spans="2:51" x14ac:dyDescent="0.35">
      <c r="B47" s="562">
        <v>39</v>
      </c>
      <c r="C47" s="238"/>
      <c r="D47" s="23"/>
      <c r="E47" s="12"/>
      <c r="F47" s="23"/>
      <c r="G47" s="12"/>
      <c r="H47" s="81"/>
      <c r="I47" s="81"/>
      <c r="J47" s="81"/>
      <c r="K47" s="82"/>
      <c r="L47" s="83"/>
      <c r="M47" s="84"/>
      <c r="N47" s="808">
        <f t="shared" si="27"/>
        <v>0</v>
      </c>
      <c r="O47" s="85"/>
      <c r="P47" s="86"/>
      <c r="Q47" s="677">
        <f t="shared" si="29"/>
        <v>0</v>
      </c>
      <c r="R47" s="87"/>
      <c r="S47" s="86"/>
      <c r="T47" s="678">
        <f t="shared" si="30"/>
        <v>0</v>
      </c>
      <c r="U47" s="849"/>
      <c r="V47" s="809">
        <f t="shared" si="46"/>
        <v>0</v>
      </c>
      <c r="W47" s="809">
        <f t="shared" si="47"/>
        <v>0</v>
      </c>
      <c r="X47" s="809">
        <f t="shared" si="48"/>
        <v>0</v>
      </c>
      <c r="Y47" s="809">
        <f t="shared" si="49"/>
        <v>0</v>
      </c>
      <c r="Z47" s="809">
        <f t="shared" si="49"/>
        <v>0</v>
      </c>
      <c r="AA47" s="809">
        <f t="shared" si="50"/>
        <v>0</v>
      </c>
      <c r="AB47" s="809">
        <f t="shared" si="51"/>
        <v>0</v>
      </c>
      <c r="AC47" s="809">
        <f t="shared" si="52"/>
        <v>0</v>
      </c>
      <c r="AD47" s="810">
        <f t="shared" si="53"/>
        <v>0</v>
      </c>
      <c r="AE47" s="811">
        <f t="shared" si="54"/>
        <v>0</v>
      </c>
      <c r="AF47" s="812">
        <f t="shared" si="55"/>
        <v>0</v>
      </c>
      <c r="AG47" s="813">
        <f t="shared" si="31"/>
        <v>0</v>
      </c>
      <c r="AH47" s="814">
        <f t="shared" si="56"/>
        <v>0</v>
      </c>
      <c r="AI47" s="812">
        <f t="shared" si="57"/>
        <v>0</v>
      </c>
      <c r="AJ47" s="815">
        <f t="shared" si="32"/>
        <v>0</v>
      </c>
      <c r="AK47" s="816">
        <f t="shared" si="58"/>
        <v>0</v>
      </c>
      <c r="AL47" s="812">
        <f t="shared" si="59"/>
        <v>0</v>
      </c>
      <c r="AM47" s="817">
        <f t="shared" si="33"/>
        <v>0</v>
      </c>
      <c r="AN47" s="818"/>
      <c r="AO47" s="690" t="str">
        <f t="shared" si="20"/>
        <v xml:space="preserve"> </v>
      </c>
      <c r="AP47" s="690" t="str">
        <f t="shared" si="21"/>
        <v xml:space="preserve"> </v>
      </c>
      <c r="AQ47" s="690" t="str">
        <f t="shared" si="22"/>
        <v xml:space="preserve"> </v>
      </c>
      <c r="AR47" s="680">
        <f t="shared" si="28"/>
        <v>0</v>
      </c>
      <c r="AS47" s="680">
        <f t="shared" si="23"/>
        <v>0</v>
      </c>
      <c r="AT47" s="680">
        <f t="shared" si="24"/>
        <v>0</v>
      </c>
      <c r="AU47" s="819"/>
      <c r="AV47" s="387" t="str">
        <f t="shared" si="25"/>
        <v/>
      </c>
      <c r="AW47" s="820">
        <f t="shared" si="26"/>
        <v>0</v>
      </c>
      <c r="AX47" s="820">
        <f t="shared" si="18"/>
        <v>0</v>
      </c>
      <c r="AY47" s="821">
        <f t="shared" si="19"/>
        <v>0</v>
      </c>
    </row>
    <row r="48" spans="2:51" ht="15" thickBot="1" x14ac:dyDescent="0.4">
      <c r="B48" s="569">
        <v>40</v>
      </c>
      <c r="C48" s="240"/>
      <c r="D48" s="24"/>
      <c r="E48" s="13"/>
      <c r="F48" s="24"/>
      <c r="G48" s="13"/>
      <c r="H48" s="88"/>
      <c r="I48" s="88"/>
      <c r="J48" s="88"/>
      <c r="K48" s="89"/>
      <c r="L48" s="90"/>
      <c r="M48" s="91"/>
      <c r="N48" s="822">
        <f t="shared" si="27"/>
        <v>0</v>
      </c>
      <c r="O48" s="92"/>
      <c r="P48" s="93"/>
      <c r="Q48" s="694">
        <f t="shared" si="29"/>
        <v>0</v>
      </c>
      <c r="R48" s="823"/>
      <c r="S48" s="824"/>
      <c r="T48" s="825">
        <f t="shared" si="30"/>
        <v>0</v>
      </c>
      <c r="U48" s="850"/>
      <c r="V48" s="826">
        <f t="shared" si="46"/>
        <v>0</v>
      </c>
      <c r="W48" s="826">
        <f t="shared" si="47"/>
        <v>0</v>
      </c>
      <c r="X48" s="826">
        <f t="shared" si="48"/>
        <v>0</v>
      </c>
      <c r="Y48" s="826">
        <f t="shared" si="49"/>
        <v>0</v>
      </c>
      <c r="Z48" s="826">
        <f t="shared" si="49"/>
        <v>0</v>
      </c>
      <c r="AA48" s="826">
        <f t="shared" si="50"/>
        <v>0</v>
      </c>
      <c r="AB48" s="826">
        <f t="shared" si="51"/>
        <v>0</v>
      </c>
      <c r="AC48" s="826">
        <f t="shared" si="52"/>
        <v>0</v>
      </c>
      <c r="AD48" s="827">
        <f t="shared" si="53"/>
        <v>0</v>
      </c>
      <c r="AE48" s="828">
        <f t="shared" si="54"/>
        <v>0</v>
      </c>
      <c r="AF48" s="829">
        <f t="shared" si="55"/>
        <v>0</v>
      </c>
      <c r="AG48" s="830">
        <f t="shared" si="31"/>
        <v>0</v>
      </c>
      <c r="AH48" s="831">
        <f t="shared" si="56"/>
        <v>0</v>
      </c>
      <c r="AI48" s="832">
        <f t="shared" si="57"/>
        <v>0</v>
      </c>
      <c r="AJ48" s="833">
        <f t="shared" si="32"/>
        <v>0</v>
      </c>
      <c r="AK48" s="834">
        <f t="shared" si="58"/>
        <v>0</v>
      </c>
      <c r="AL48" s="835">
        <f t="shared" si="59"/>
        <v>0</v>
      </c>
      <c r="AM48" s="836">
        <f t="shared" si="33"/>
        <v>0</v>
      </c>
      <c r="AN48" s="837"/>
      <c r="AO48" s="713" t="str">
        <f t="shared" si="20"/>
        <v xml:space="preserve"> </v>
      </c>
      <c r="AP48" s="713" t="str">
        <f t="shared" si="21"/>
        <v xml:space="preserve"> </v>
      </c>
      <c r="AQ48" s="713" t="str">
        <f t="shared" si="22"/>
        <v xml:space="preserve"> </v>
      </c>
      <c r="AR48" s="697">
        <f t="shared" si="28"/>
        <v>0</v>
      </c>
      <c r="AS48" s="697">
        <f t="shared" si="23"/>
        <v>0</v>
      </c>
      <c r="AT48" s="697">
        <f t="shared" si="24"/>
        <v>0</v>
      </c>
      <c r="AU48" s="838"/>
      <c r="AV48" s="391" t="str">
        <f t="shared" si="25"/>
        <v/>
      </c>
      <c r="AW48" s="839">
        <f t="shared" si="26"/>
        <v>0</v>
      </c>
      <c r="AX48" s="839">
        <f t="shared" si="18"/>
        <v>0</v>
      </c>
      <c r="AY48" s="840">
        <f t="shared" si="19"/>
        <v>0</v>
      </c>
    </row>
    <row r="49" spans="3:51" ht="15" thickBot="1" x14ac:dyDescent="0.4">
      <c r="C49" s="451"/>
      <c r="D49" s="841"/>
      <c r="E49" s="714"/>
      <c r="F49" s="714"/>
      <c r="G49" s="714"/>
      <c r="H49" s="714"/>
      <c r="I49" s="714"/>
      <c r="J49" s="714"/>
      <c r="K49" s="717" t="s">
        <v>23</v>
      </c>
      <c r="L49" s="718">
        <f>SUM(L9:L48)</f>
        <v>0</v>
      </c>
      <c r="M49" s="718">
        <f>SUM(M9:M48)</f>
        <v>0</v>
      </c>
      <c r="N49" s="719">
        <f>SUM(N9:N48)</f>
        <v>0</v>
      </c>
      <c r="O49" s="714"/>
      <c r="P49" s="714"/>
      <c r="Q49" s="714"/>
      <c r="R49" s="714"/>
      <c r="S49" s="714"/>
      <c r="T49" s="714"/>
      <c r="U49" s="714"/>
      <c r="V49" s="451"/>
      <c r="W49" s="841"/>
      <c r="X49" s="714"/>
      <c r="Y49" s="714"/>
      <c r="Z49" s="714"/>
      <c r="AD49" s="592"/>
      <c r="AE49" s="842"/>
      <c r="AF49" s="842"/>
      <c r="AG49" s="842"/>
      <c r="AQ49" s="843" t="s">
        <v>23</v>
      </c>
      <c r="AR49" s="718">
        <f>SUM(AR9:AR48)</f>
        <v>0</v>
      </c>
      <c r="AS49" s="718">
        <f>SUM(AS9:AS48)</f>
        <v>0</v>
      </c>
      <c r="AT49" s="719">
        <f>SUM(AT9:AT48)</f>
        <v>0</v>
      </c>
      <c r="AV49" s="717" t="s">
        <v>23</v>
      </c>
      <c r="AW49" s="718">
        <f>SUM(AW9:AW48)</f>
        <v>0</v>
      </c>
      <c r="AX49" s="718">
        <f>SUM(AX9:AX48)</f>
        <v>0</v>
      </c>
      <c r="AY49" s="719">
        <f>SUM(AY9:AY48)</f>
        <v>0</v>
      </c>
    </row>
    <row r="50" spans="3:51" ht="15" thickBot="1" x14ac:dyDescent="0.4"/>
    <row r="51" spans="3:51" x14ac:dyDescent="0.35">
      <c r="D51" s="214" t="s">
        <v>141</v>
      </c>
      <c r="E51" s="215"/>
      <c r="F51" s="216"/>
      <c r="G51" s="763"/>
    </row>
    <row r="52" spans="3:51" x14ac:dyDescent="0.35">
      <c r="D52" s="154"/>
      <c r="E52" s="217"/>
      <c r="F52" s="218"/>
      <c r="G52" s="763"/>
    </row>
    <row r="53" spans="3:51" x14ac:dyDescent="0.35">
      <c r="D53" s="154" t="s">
        <v>142</v>
      </c>
      <c r="E53" s="217"/>
      <c r="F53" s="218"/>
      <c r="G53" s="763"/>
    </row>
    <row r="54" spans="3:51" x14ac:dyDescent="0.35">
      <c r="D54" s="154"/>
      <c r="E54" s="217"/>
      <c r="F54" s="218"/>
      <c r="G54" s="763"/>
    </row>
    <row r="55" spans="3:51" x14ac:dyDescent="0.35">
      <c r="D55" s="154"/>
      <c r="E55" s="217"/>
      <c r="F55" s="218"/>
      <c r="G55" s="763"/>
    </row>
    <row r="56" spans="3:51" x14ac:dyDescent="0.35">
      <c r="D56" s="154" t="s">
        <v>27</v>
      </c>
      <c r="E56" s="217"/>
      <c r="F56" s="218"/>
      <c r="G56" s="763"/>
    </row>
    <row r="57" spans="3:51" x14ac:dyDescent="0.35">
      <c r="D57" s="219"/>
      <c r="E57" s="217"/>
      <c r="F57" s="220"/>
      <c r="G57" s="735"/>
    </row>
    <row r="58" spans="3:51" x14ac:dyDescent="0.35">
      <c r="D58" s="219"/>
      <c r="E58" s="217"/>
      <c r="F58" s="220"/>
      <c r="G58" s="735"/>
    </row>
    <row r="59" spans="3:51" x14ac:dyDescent="0.35">
      <c r="D59" s="219"/>
      <c r="E59" s="217"/>
      <c r="F59" s="220"/>
      <c r="G59" s="735"/>
    </row>
    <row r="60" spans="3:51" x14ac:dyDescent="0.35">
      <c r="D60" s="219"/>
      <c r="E60" s="217"/>
      <c r="F60" s="220"/>
      <c r="G60" s="735"/>
    </row>
    <row r="61" spans="3:51" ht="15" thickBot="1" x14ac:dyDescent="0.4">
      <c r="D61" s="221"/>
      <c r="E61" s="222"/>
      <c r="F61" s="223"/>
      <c r="G61" s="735"/>
    </row>
  </sheetData>
  <sheetProtection algorithmName="SHA-512" hashValue="2CDrEr2wGSz+/T9dKVhGMTkdrChjvqHmx+2zp3cn+w9BNtjULDN6z9rPx//rjgDu6mMNfNmgF3b38A8sw9nzWw==" saltValue="yO3cEft6pLhqofxQ81v0Ag==" spinCount="100000" sheet="1" formatCells="0" formatColumns="0" formatRows="0" insertColumns="0" insertRows="0" insertHyperlinks="0" deleteColumns="0" deleteRows="0" sort="0" autoFilter="0" pivotTables="0"/>
  <mergeCells count="5">
    <mergeCell ref="V5:AY5"/>
    <mergeCell ref="B6:B7"/>
    <mergeCell ref="B5:U5"/>
    <mergeCell ref="D2:J2"/>
    <mergeCell ref="D3:J3"/>
  </mergeCells>
  <conditionalFormatting sqref="V9:AM48">
    <cfRule type="expression" dxfId="46" priority="1">
      <formula>V9&lt;&gt;C9</formula>
    </cfRule>
  </conditionalFormatting>
  <conditionalFormatting sqref="AV8:AV48">
    <cfRule type="containsText" dxfId="45" priority="2" operator="containsText" text="KO">
      <formula>NOT(ISERROR(SEARCH("KO",AV8)))</formula>
    </cfRule>
    <cfRule type="containsText" dxfId="44" priority="3" operator="containsText" text="OK">
      <formula>NOT(ISERROR(SEARCH("OK",AV8)))</formula>
    </cfRule>
  </conditionalFormatting>
  <dataValidations count="5">
    <dataValidation type="list" allowBlank="1" showInputMessage="1" showErrorMessage="1" sqref="D8:D48" xr:uid="{59151DBE-A353-482C-9BBC-30F1EDE93DEB}">
      <formula1>"Création groupes opérationnels, Projets groupes opérationnels, Diffusion résultats"</formula1>
    </dataValidation>
    <dataValidation type="list" allowBlank="1" showInputMessage="1" showErrorMessage="1" sqref="AN8:AN48" xr:uid="{3ED47CDB-D025-4403-A6D8-B19B1D1AF012}">
      <formula1>"Oui,Non,Sans objet"</formula1>
    </dataValidation>
    <dataValidation type="list" allowBlank="1" showInputMessage="1" showErrorMessage="1" sqref="G8:G48" xr:uid="{97861157-12A2-4608-B806-3864FF946208}">
      <formula1>"Oui,Non,Non Concerné"</formula1>
    </dataValidation>
    <dataValidation type="list" allowBlank="1" showInputMessage="1" showErrorMessage="1" sqref="F8:F48" xr:uid="{957CFED4-2133-42E0-983C-720D5DDCBCA8}">
      <formula1>"Pas de marché public , Marché à procédure adaptée (MAPA) , Marché innovant , Marché à procédure formalisée"</formula1>
    </dataValidation>
    <dataValidation type="list" allowBlank="1" showInputMessage="1" showErrorMessage="1" sqref="C8:C48" xr:uid="{A2F5AFB0-5C6A-42CF-9AAE-C54438D9E358}">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209F-C340-491D-9352-91A4B0FDA342}">
  <sheetPr>
    <tabColor theme="8" tint="0.59999389629810485"/>
  </sheetPr>
  <dimension ref="B1:Y61"/>
  <sheetViews>
    <sheetView showGridLines="0" zoomScale="90" zoomScaleNormal="90" workbookViewId="0">
      <selection activeCell="C9" sqref="C9"/>
    </sheetView>
  </sheetViews>
  <sheetFormatPr baseColWidth="10" defaultColWidth="11.453125" defaultRowHeight="14.5" outlineLevelCol="1" x14ac:dyDescent="0.35"/>
  <cols>
    <col min="1" max="1" width="5.6328125" customWidth="1"/>
    <col min="3" max="5" width="20.6328125" customWidth="1"/>
    <col min="6" max="10" width="21.6328125" customWidth="1"/>
    <col min="11" max="11" width="19.6328125" customWidth="1"/>
    <col min="12" max="14" width="20.6328125" hidden="1" customWidth="1" outlineLevel="1"/>
    <col min="15" max="15" width="23.6328125" hidden="1" customWidth="1" outlineLevel="1"/>
    <col min="16" max="20" width="19.6328125" hidden="1" customWidth="1" outlineLevel="1"/>
    <col min="21" max="21" width="20.54296875" hidden="1" customWidth="1" outlineLevel="1"/>
    <col min="22" max="22" width="24.6328125" hidden="1" customWidth="1" outlineLevel="1"/>
    <col min="23" max="23" width="48.6328125" hidden="1" customWidth="1" outlineLevel="1"/>
    <col min="24" max="24" width="16" hidden="1" customWidth="1" outlineLevel="1"/>
    <col min="25" max="25" width="16" customWidth="1" collapsed="1"/>
  </cols>
  <sheetData>
    <row r="1" spans="2:25" ht="15" thickBot="1" x14ac:dyDescent="0.4"/>
    <row r="2" spans="2:25" ht="18.649999999999999" customHeight="1" x14ac:dyDescent="0.35">
      <c r="D2" s="1107" t="s">
        <v>21</v>
      </c>
      <c r="E2" s="1108"/>
      <c r="F2" s="224"/>
      <c r="G2" s="224"/>
      <c r="H2" s="224"/>
      <c r="I2" s="224"/>
      <c r="J2" s="224"/>
      <c r="K2" s="224"/>
    </row>
    <row r="3" spans="2:25" ht="15" thickBot="1" x14ac:dyDescent="0.4">
      <c r="D3" s="1109"/>
      <c r="E3" s="1110"/>
      <c r="F3" s="225"/>
      <c r="G3" s="225"/>
      <c r="H3" s="225"/>
      <c r="I3" s="225"/>
      <c r="J3" s="225"/>
      <c r="K3" s="225"/>
    </row>
    <row r="4" spans="2:25" ht="19" thickBot="1" x14ac:dyDescent="0.4">
      <c r="C4" s="226"/>
      <c r="D4" s="226"/>
    </row>
    <row r="5" spans="2:25" ht="26.4" customHeight="1" thickBot="1" x14ac:dyDescent="0.4">
      <c r="B5" s="1113" t="s">
        <v>161</v>
      </c>
      <c r="C5" s="1114"/>
      <c r="D5" s="1114"/>
      <c r="E5" s="1114"/>
      <c r="F5" s="1114"/>
      <c r="G5" s="1114"/>
      <c r="H5" s="1114"/>
      <c r="I5" s="1114"/>
      <c r="J5" s="1114"/>
      <c r="K5" s="1115"/>
      <c r="L5" s="1116" t="s">
        <v>212</v>
      </c>
      <c r="M5" s="1117"/>
      <c r="N5" s="1117"/>
      <c r="O5" s="1117"/>
      <c r="P5" s="1117"/>
      <c r="Q5" s="1117"/>
      <c r="R5" s="1117"/>
      <c r="S5" s="1117"/>
      <c r="T5" s="1117"/>
      <c r="U5" s="1117"/>
      <c r="V5" s="1117"/>
      <c r="W5" s="1117"/>
      <c r="X5" s="1118"/>
      <c r="Y5" s="241"/>
    </row>
    <row r="6" spans="2:25" s="1" customFormat="1" ht="55.5" customHeight="1" x14ac:dyDescent="0.35">
      <c r="B6" s="1111" t="s">
        <v>100</v>
      </c>
      <c r="C6" s="342" t="s">
        <v>272</v>
      </c>
      <c r="D6" s="227" t="s">
        <v>60</v>
      </c>
      <c r="E6" s="228" t="s">
        <v>164</v>
      </c>
      <c r="F6" s="174" t="s">
        <v>102</v>
      </c>
      <c r="G6" s="175" t="s">
        <v>215</v>
      </c>
      <c r="H6" s="175" t="s">
        <v>217</v>
      </c>
      <c r="I6" s="175" t="s">
        <v>219</v>
      </c>
      <c r="J6" s="175" t="s">
        <v>20</v>
      </c>
      <c r="K6" s="242" t="s">
        <v>8</v>
      </c>
      <c r="L6" s="122" t="s">
        <v>272</v>
      </c>
      <c r="M6" s="229" t="s">
        <v>60</v>
      </c>
      <c r="N6" s="176" t="s">
        <v>164</v>
      </c>
      <c r="O6" s="177" t="s">
        <v>102</v>
      </c>
      <c r="P6" s="243" t="s">
        <v>215</v>
      </c>
      <c r="Q6" s="243" t="s">
        <v>217</v>
      </c>
      <c r="R6" s="243" t="s">
        <v>219</v>
      </c>
      <c r="S6" s="243" t="s">
        <v>330</v>
      </c>
      <c r="T6" s="123" t="s">
        <v>124</v>
      </c>
      <c r="U6" s="178" t="s">
        <v>53</v>
      </c>
      <c r="V6" s="178" t="s">
        <v>54</v>
      </c>
      <c r="W6" s="178" t="s">
        <v>43</v>
      </c>
      <c r="X6" s="179" t="s">
        <v>41</v>
      </c>
    </row>
    <row r="7" spans="2:25" ht="134.5" customHeight="1" x14ac:dyDescent="0.35">
      <c r="B7" s="1112"/>
      <c r="C7" s="343" t="s">
        <v>271</v>
      </c>
      <c r="D7" s="124" t="s">
        <v>97</v>
      </c>
      <c r="E7" s="124" t="s">
        <v>214</v>
      </c>
      <c r="F7" s="180" t="s">
        <v>231</v>
      </c>
      <c r="G7" s="244" t="s">
        <v>216</v>
      </c>
      <c r="H7" s="244" t="s">
        <v>220</v>
      </c>
      <c r="I7" s="244" t="s">
        <v>221</v>
      </c>
      <c r="J7" s="245" t="s">
        <v>218</v>
      </c>
      <c r="K7" s="246" t="s">
        <v>11</v>
      </c>
      <c r="L7" s="125" t="s">
        <v>46</v>
      </c>
      <c r="M7" s="126" t="s">
        <v>46</v>
      </c>
      <c r="N7" s="182" t="s">
        <v>55</v>
      </c>
      <c r="O7" s="182" t="s">
        <v>55</v>
      </c>
      <c r="P7" s="182" t="s">
        <v>55</v>
      </c>
      <c r="Q7" s="182" t="s">
        <v>55</v>
      </c>
      <c r="R7" s="182" t="s">
        <v>55</v>
      </c>
      <c r="S7" s="182" t="s">
        <v>55</v>
      </c>
      <c r="T7" s="181" t="s">
        <v>222</v>
      </c>
      <c r="U7" s="182" t="s">
        <v>55</v>
      </c>
      <c r="V7" s="126" t="s">
        <v>44</v>
      </c>
      <c r="W7" s="126" t="s">
        <v>45</v>
      </c>
      <c r="X7" s="127" t="s">
        <v>46</v>
      </c>
    </row>
    <row r="8" spans="2:25" s="232" customFormat="1" ht="58.5" thickBot="1" x14ac:dyDescent="0.4">
      <c r="B8" s="188" t="s">
        <v>101</v>
      </c>
      <c r="C8" s="129" t="s">
        <v>3</v>
      </c>
      <c r="D8" s="189" t="s">
        <v>192</v>
      </c>
      <c r="E8" s="189" t="s">
        <v>253</v>
      </c>
      <c r="F8" s="247">
        <v>1</v>
      </c>
      <c r="G8" s="230" t="s">
        <v>254</v>
      </c>
      <c r="H8" s="248">
        <v>50</v>
      </c>
      <c r="I8" s="249" t="s">
        <v>256</v>
      </c>
      <c r="J8" s="250">
        <f>F8*H8</f>
        <v>50</v>
      </c>
      <c r="K8" s="251" t="s">
        <v>255</v>
      </c>
      <c r="L8" s="252" t="str">
        <f t="shared" ref="L8:L38" si="0">C8</f>
        <v>Partenaire 3</v>
      </c>
      <c r="M8" s="189" t="str">
        <f t="shared" ref="M8:M38" si="1">D8</f>
        <v>Projets groupes opérationnels</v>
      </c>
      <c r="N8" s="189" t="str">
        <f t="shared" ref="N8:N38" si="2">E8</f>
        <v>Salle de réunion</v>
      </c>
      <c r="O8" s="150">
        <f t="shared" ref="O8:O48" si="3">F8</f>
        <v>1</v>
      </c>
      <c r="P8" s="189" t="str">
        <f t="shared" ref="P8:P48" si="4">G8</f>
        <v>Compte-rendu de réunion, feuille de présence signée</v>
      </c>
      <c r="Q8" s="190">
        <f t="shared" ref="Q8:Q48" si="5">H8</f>
        <v>50</v>
      </c>
      <c r="R8" s="189" t="str">
        <f t="shared" ref="R8:R48" si="6">I8</f>
        <v>estimation de la valeur locative du bien par un expert indépendant habilité</v>
      </c>
      <c r="S8" s="190">
        <f>O8*Q8</f>
        <v>50</v>
      </c>
      <c r="T8" s="189" t="s">
        <v>26</v>
      </c>
      <c r="U8" s="187">
        <f t="shared" ref="U8:U48" si="7">S8</f>
        <v>50</v>
      </c>
      <c r="V8" s="253"/>
      <c r="W8" s="138" t="str">
        <f>_xlfn.IFS(U8&gt;J8,"KO : Le montant retenu est supérieur au montant présenté. Merci de revoir la ligne de contribution ou plafonner son montant.",J8=0,"",U8=J8,"OK",U8&lt;J8,"Montant instruit inférieur au montant présenté.")</f>
        <v>OK</v>
      </c>
      <c r="X8" s="191">
        <f>J8-U8</f>
        <v>0</v>
      </c>
    </row>
    <row r="9" spans="2:25" x14ac:dyDescent="0.35">
      <c r="B9" s="130">
        <v>1</v>
      </c>
      <c r="C9" s="236"/>
      <c r="D9" s="22"/>
      <c r="E9" s="11"/>
      <c r="F9" s="68"/>
      <c r="G9" s="22"/>
      <c r="H9" s="55"/>
      <c r="I9" s="55"/>
      <c r="J9" s="851">
        <f>F9*H9</f>
        <v>0</v>
      </c>
      <c r="K9" s="268"/>
      <c r="L9" s="254">
        <f t="shared" si="0"/>
        <v>0</v>
      </c>
      <c r="M9" s="192">
        <f t="shared" si="1"/>
        <v>0</v>
      </c>
      <c r="N9" s="192">
        <f t="shared" si="2"/>
        <v>0</v>
      </c>
      <c r="O9" s="205">
        <f t="shared" si="3"/>
        <v>0</v>
      </c>
      <c r="P9" s="192">
        <f t="shared" si="4"/>
        <v>0</v>
      </c>
      <c r="Q9" s="255">
        <f t="shared" si="5"/>
        <v>0</v>
      </c>
      <c r="R9" s="192">
        <f t="shared" si="6"/>
        <v>0</v>
      </c>
      <c r="S9" s="255">
        <f>O9*Q9</f>
        <v>0</v>
      </c>
      <c r="T9" s="256"/>
      <c r="U9" s="194">
        <f>S9</f>
        <v>0</v>
      </c>
      <c r="V9" s="257"/>
      <c r="W9" s="192" t="str">
        <f t="shared" ref="W9:W48" si="8">_xlfn.IFS(U9&gt;J9,"KO : Le montant retenu est supérieur au montant présenté. Merci de revoir la ligne de contribution ou plafonner son montant.",J9=0,"",U9=J9,"OK",U9&lt;J9,"Montant instruit inférieur au montant présenté.")</f>
        <v/>
      </c>
      <c r="X9" s="195">
        <f t="shared" ref="X9:X48" si="9">J9-U9</f>
        <v>0</v>
      </c>
    </row>
    <row r="10" spans="2:25" x14ac:dyDescent="0.35">
      <c r="B10" s="133">
        <v>2</v>
      </c>
      <c r="C10" s="238"/>
      <c r="D10" s="23"/>
      <c r="E10" s="12"/>
      <c r="F10" s="69"/>
      <c r="G10" s="23"/>
      <c r="H10" s="56"/>
      <c r="I10" s="56"/>
      <c r="J10" s="852">
        <f t="shared" ref="J10:J48" si="10">F10*H10</f>
        <v>0</v>
      </c>
      <c r="K10" s="269"/>
      <c r="L10" s="258">
        <f t="shared" si="0"/>
        <v>0</v>
      </c>
      <c r="M10" s="134">
        <f t="shared" si="1"/>
        <v>0</v>
      </c>
      <c r="N10" s="134">
        <f t="shared" si="2"/>
        <v>0</v>
      </c>
      <c r="O10" s="136">
        <f t="shared" si="3"/>
        <v>0</v>
      </c>
      <c r="P10" s="134">
        <f t="shared" si="4"/>
        <v>0</v>
      </c>
      <c r="Q10" s="135">
        <f t="shared" si="5"/>
        <v>0</v>
      </c>
      <c r="R10" s="134">
        <f t="shared" si="6"/>
        <v>0</v>
      </c>
      <c r="S10" s="135">
        <f>O10*Q10</f>
        <v>0</v>
      </c>
      <c r="T10" s="259"/>
      <c r="U10" s="197">
        <f t="shared" si="7"/>
        <v>0</v>
      </c>
      <c r="V10" s="260"/>
      <c r="W10" s="134" t="str">
        <f t="shared" si="8"/>
        <v/>
      </c>
      <c r="X10" s="198">
        <f t="shared" si="9"/>
        <v>0</v>
      </c>
    </row>
    <row r="11" spans="2:25" x14ac:dyDescent="0.35">
      <c r="B11" s="133">
        <v>3</v>
      </c>
      <c r="C11" s="238"/>
      <c r="D11" s="23"/>
      <c r="E11" s="12"/>
      <c r="F11" s="69"/>
      <c r="G11" s="23"/>
      <c r="H11" s="56"/>
      <c r="I11" s="56"/>
      <c r="J11" s="852">
        <f t="shared" si="10"/>
        <v>0</v>
      </c>
      <c r="K11" s="269"/>
      <c r="L11" s="258">
        <f t="shared" si="0"/>
        <v>0</v>
      </c>
      <c r="M11" s="134">
        <f t="shared" si="1"/>
        <v>0</v>
      </c>
      <c r="N11" s="134">
        <f t="shared" si="2"/>
        <v>0</v>
      </c>
      <c r="O11" s="136">
        <f t="shared" si="3"/>
        <v>0</v>
      </c>
      <c r="P11" s="134">
        <f t="shared" si="4"/>
        <v>0</v>
      </c>
      <c r="Q11" s="135">
        <f t="shared" si="5"/>
        <v>0</v>
      </c>
      <c r="R11" s="134">
        <f t="shared" si="6"/>
        <v>0</v>
      </c>
      <c r="S11" s="135">
        <f t="shared" ref="S11:S48" si="11">O11*Q11</f>
        <v>0</v>
      </c>
      <c r="T11" s="259"/>
      <c r="U11" s="197">
        <f t="shared" si="7"/>
        <v>0</v>
      </c>
      <c r="V11" s="260"/>
      <c r="W11" s="134" t="str">
        <f t="shared" si="8"/>
        <v/>
      </c>
      <c r="X11" s="198">
        <f t="shared" si="9"/>
        <v>0</v>
      </c>
    </row>
    <row r="12" spans="2:25" x14ac:dyDescent="0.35">
      <c r="B12" s="133">
        <v>4</v>
      </c>
      <c r="C12" s="238"/>
      <c r="D12" s="23"/>
      <c r="E12" s="12"/>
      <c r="F12" s="69"/>
      <c r="G12" s="23"/>
      <c r="H12" s="56"/>
      <c r="I12" s="56"/>
      <c r="J12" s="852">
        <f t="shared" si="10"/>
        <v>0</v>
      </c>
      <c r="K12" s="269"/>
      <c r="L12" s="258">
        <f t="shared" si="0"/>
        <v>0</v>
      </c>
      <c r="M12" s="134">
        <f t="shared" si="1"/>
        <v>0</v>
      </c>
      <c r="N12" s="134">
        <f t="shared" si="2"/>
        <v>0</v>
      </c>
      <c r="O12" s="136">
        <f t="shared" si="3"/>
        <v>0</v>
      </c>
      <c r="P12" s="134">
        <f t="shared" si="4"/>
        <v>0</v>
      </c>
      <c r="Q12" s="135">
        <f t="shared" si="5"/>
        <v>0</v>
      </c>
      <c r="R12" s="134">
        <f t="shared" si="6"/>
        <v>0</v>
      </c>
      <c r="S12" s="135">
        <f t="shared" si="11"/>
        <v>0</v>
      </c>
      <c r="T12" s="259"/>
      <c r="U12" s="197">
        <f t="shared" si="7"/>
        <v>0</v>
      </c>
      <c r="V12" s="260"/>
      <c r="W12" s="134" t="str">
        <f t="shared" si="8"/>
        <v/>
      </c>
      <c r="X12" s="198">
        <f t="shared" si="9"/>
        <v>0</v>
      </c>
    </row>
    <row r="13" spans="2:25" x14ac:dyDescent="0.35">
      <c r="B13" s="133">
        <v>5</v>
      </c>
      <c r="C13" s="238"/>
      <c r="D13" s="23"/>
      <c r="E13" s="12"/>
      <c r="F13" s="69"/>
      <c r="G13" s="23"/>
      <c r="H13" s="56"/>
      <c r="I13" s="56"/>
      <c r="J13" s="852">
        <f t="shared" si="10"/>
        <v>0</v>
      </c>
      <c r="K13" s="66"/>
      <c r="L13" s="258">
        <f t="shared" si="0"/>
        <v>0</v>
      </c>
      <c r="M13" s="134">
        <f t="shared" si="1"/>
        <v>0</v>
      </c>
      <c r="N13" s="134">
        <f t="shared" si="2"/>
        <v>0</v>
      </c>
      <c r="O13" s="136">
        <f t="shared" si="3"/>
        <v>0</v>
      </c>
      <c r="P13" s="134">
        <f t="shared" si="4"/>
        <v>0</v>
      </c>
      <c r="Q13" s="135">
        <f t="shared" si="5"/>
        <v>0</v>
      </c>
      <c r="R13" s="134">
        <f t="shared" si="6"/>
        <v>0</v>
      </c>
      <c r="S13" s="135">
        <f t="shared" si="11"/>
        <v>0</v>
      </c>
      <c r="T13" s="259"/>
      <c r="U13" s="197">
        <f t="shared" si="7"/>
        <v>0</v>
      </c>
      <c r="V13" s="260"/>
      <c r="W13" s="134" t="str">
        <f t="shared" si="8"/>
        <v/>
      </c>
      <c r="X13" s="198">
        <f t="shared" si="9"/>
        <v>0</v>
      </c>
    </row>
    <row r="14" spans="2:25" x14ac:dyDescent="0.35">
      <c r="B14" s="133">
        <v>6</v>
      </c>
      <c r="C14" s="238"/>
      <c r="D14" s="23"/>
      <c r="E14" s="12"/>
      <c r="F14" s="69"/>
      <c r="G14" s="23"/>
      <c r="H14" s="56"/>
      <c r="I14" s="56"/>
      <c r="J14" s="852">
        <f t="shared" si="10"/>
        <v>0</v>
      </c>
      <c r="K14" s="66"/>
      <c r="L14" s="258">
        <f t="shared" si="0"/>
        <v>0</v>
      </c>
      <c r="M14" s="134">
        <f t="shared" si="1"/>
        <v>0</v>
      </c>
      <c r="N14" s="134">
        <f t="shared" si="2"/>
        <v>0</v>
      </c>
      <c r="O14" s="136">
        <f t="shared" si="3"/>
        <v>0</v>
      </c>
      <c r="P14" s="134">
        <f t="shared" si="4"/>
        <v>0</v>
      </c>
      <c r="Q14" s="135">
        <f t="shared" si="5"/>
        <v>0</v>
      </c>
      <c r="R14" s="134">
        <f t="shared" si="6"/>
        <v>0</v>
      </c>
      <c r="S14" s="135">
        <f t="shared" si="11"/>
        <v>0</v>
      </c>
      <c r="T14" s="259"/>
      <c r="U14" s="197">
        <f t="shared" si="7"/>
        <v>0</v>
      </c>
      <c r="V14" s="260"/>
      <c r="W14" s="134" t="str">
        <f t="shared" si="8"/>
        <v/>
      </c>
      <c r="X14" s="198">
        <f t="shared" si="9"/>
        <v>0</v>
      </c>
    </row>
    <row r="15" spans="2:25" x14ac:dyDescent="0.35">
      <c r="B15" s="133">
        <v>7</v>
      </c>
      <c r="C15" s="238"/>
      <c r="D15" s="23"/>
      <c r="E15" s="12"/>
      <c r="F15" s="69"/>
      <c r="G15" s="23"/>
      <c r="H15" s="56"/>
      <c r="I15" s="56"/>
      <c r="J15" s="852">
        <f t="shared" si="10"/>
        <v>0</v>
      </c>
      <c r="K15" s="66"/>
      <c r="L15" s="258">
        <f t="shared" si="0"/>
        <v>0</v>
      </c>
      <c r="M15" s="134">
        <f t="shared" si="1"/>
        <v>0</v>
      </c>
      <c r="N15" s="134">
        <f t="shared" si="2"/>
        <v>0</v>
      </c>
      <c r="O15" s="136">
        <f t="shared" si="3"/>
        <v>0</v>
      </c>
      <c r="P15" s="134">
        <f t="shared" si="4"/>
        <v>0</v>
      </c>
      <c r="Q15" s="135">
        <f t="shared" si="5"/>
        <v>0</v>
      </c>
      <c r="R15" s="134">
        <f t="shared" si="6"/>
        <v>0</v>
      </c>
      <c r="S15" s="135">
        <f t="shared" si="11"/>
        <v>0</v>
      </c>
      <c r="T15" s="259"/>
      <c r="U15" s="197">
        <f t="shared" si="7"/>
        <v>0</v>
      </c>
      <c r="V15" s="260"/>
      <c r="W15" s="134" t="str">
        <f t="shared" si="8"/>
        <v/>
      </c>
      <c r="X15" s="198">
        <f t="shared" si="9"/>
        <v>0</v>
      </c>
    </row>
    <row r="16" spans="2:25" x14ac:dyDescent="0.35">
      <c r="B16" s="133">
        <v>8</v>
      </c>
      <c r="C16" s="238"/>
      <c r="D16" s="23"/>
      <c r="E16" s="12"/>
      <c r="F16" s="69"/>
      <c r="G16" s="23"/>
      <c r="H16" s="56"/>
      <c r="I16" s="56"/>
      <c r="J16" s="852">
        <f t="shared" si="10"/>
        <v>0</v>
      </c>
      <c r="K16" s="66"/>
      <c r="L16" s="258">
        <f t="shared" si="0"/>
        <v>0</v>
      </c>
      <c r="M16" s="134">
        <f t="shared" si="1"/>
        <v>0</v>
      </c>
      <c r="N16" s="134">
        <f t="shared" si="2"/>
        <v>0</v>
      </c>
      <c r="O16" s="136">
        <f t="shared" si="3"/>
        <v>0</v>
      </c>
      <c r="P16" s="134">
        <f t="shared" si="4"/>
        <v>0</v>
      </c>
      <c r="Q16" s="135">
        <f t="shared" si="5"/>
        <v>0</v>
      </c>
      <c r="R16" s="134">
        <f t="shared" si="6"/>
        <v>0</v>
      </c>
      <c r="S16" s="135">
        <f t="shared" si="11"/>
        <v>0</v>
      </c>
      <c r="T16" s="259"/>
      <c r="U16" s="197">
        <f t="shared" si="7"/>
        <v>0</v>
      </c>
      <c r="V16" s="260"/>
      <c r="W16" s="134" t="str">
        <f t="shared" si="8"/>
        <v/>
      </c>
      <c r="X16" s="198">
        <f t="shared" si="9"/>
        <v>0</v>
      </c>
    </row>
    <row r="17" spans="2:24" x14ac:dyDescent="0.35">
      <c r="B17" s="133">
        <v>9</v>
      </c>
      <c r="C17" s="238"/>
      <c r="D17" s="23"/>
      <c r="E17" s="12"/>
      <c r="F17" s="69"/>
      <c r="G17" s="23"/>
      <c r="H17" s="56"/>
      <c r="I17" s="56"/>
      <c r="J17" s="852">
        <f t="shared" si="10"/>
        <v>0</v>
      </c>
      <c r="K17" s="66"/>
      <c r="L17" s="258">
        <f t="shared" si="0"/>
        <v>0</v>
      </c>
      <c r="M17" s="134">
        <f t="shared" si="1"/>
        <v>0</v>
      </c>
      <c r="N17" s="134">
        <f t="shared" si="2"/>
        <v>0</v>
      </c>
      <c r="O17" s="136">
        <f t="shared" si="3"/>
        <v>0</v>
      </c>
      <c r="P17" s="134">
        <f t="shared" si="4"/>
        <v>0</v>
      </c>
      <c r="Q17" s="135">
        <f t="shared" si="5"/>
        <v>0</v>
      </c>
      <c r="R17" s="134">
        <f t="shared" si="6"/>
        <v>0</v>
      </c>
      <c r="S17" s="135">
        <f t="shared" si="11"/>
        <v>0</v>
      </c>
      <c r="T17" s="259"/>
      <c r="U17" s="197">
        <f t="shared" si="7"/>
        <v>0</v>
      </c>
      <c r="V17" s="260"/>
      <c r="W17" s="134" t="str">
        <f t="shared" si="8"/>
        <v/>
      </c>
      <c r="X17" s="198">
        <f t="shared" si="9"/>
        <v>0</v>
      </c>
    </row>
    <row r="18" spans="2:24" x14ac:dyDescent="0.35">
      <c r="B18" s="133">
        <v>10</v>
      </c>
      <c r="C18" s="238"/>
      <c r="D18" s="23"/>
      <c r="E18" s="12"/>
      <c r="F18" s="69"/>
      <c r="G18" s="23"/>
      <c r="H18" s="56"/>
      <c r="I18" s="56"/>
      <c r="J18" s="852">
        <f t="shared" si="10"/>
        <v>0</v>
      </c>
      <c r="K18" s="66"/>
      <c r="L18" s="258">
        <f t="shared" si="0"/>
        <v>0</v>
      </c>
      <c r="M18" s="134">
        <f t="shared" si="1"/>
        <v>0</v>
      </c>
      <c r="N18" s="134">
        <f t="shared" si="2"/>
        <v>0</v>
      </c>
      <c r="O18" s="136">
        <f t="shared" si="3"/>
        <v>0</v>
      </c>
      <c r="P18" s="134">
        <f t="shared" si="4"/>
        <v>0</v>
      </c>
      <c r="Q18" s="135">
        <f t="shared" si="5"/>
        <v>0</v>
      </c>
      <c r="R18" s="134">
        <f t="shared" si="6"/>
        <v>0</v>
      </c>
      <c r="S18" s="135">
        <f t="shared" si="11"/>
        <v>0</v>
      </c>
      <c r="T18" s="259"/>
      <c r="U18" s="197">
        <f t="shared" si="7"/>
        <v>0</v>
      </c>
      <c r="V18" s="260"/>
      <c r="W18" s="134" t="str">
        <f t="shared" si="8"/>
        <v/>
      </c>
      <c r="X18" s="198">
        <f t="shared" si="9"/>
        <v>0</v>
      </c>
    </row>
    <row r="19" spans="2:24" x14ac:dyDescent="0.35">
      <c r="B19" s="133">
        <v>11</v>
      </c>
      <c r="C19" s="238"/>
      <c r="D19" s="23"/>
      <c r="E19" s="12"/>
      <c r="F19" s="69"/>
      <c r="G19" s="23"/>
      <c r="H19" s="56"/>
      <c r="I19" s="56"/>
      <c r="J19" s="852">
        <f t="shared" si="10"/>
        <v>0</v>
      </c>
      <c r="K19" s="66"/>
      <c r="L19" s="258">
        <f t="shared" si="0"/>
        <v>0</v>
      </c>
      <c r="M19" s="134">
        <f t="shared" si="1"/>
        <v>0</v>
      </c>
      <c r="N19" s="134">
        <f t="shared" si="2"/>
        <v>0</v>
      </c>
      <c r="O19" s="136">
        <f t="shared" si="3"/>
        <v>0</v>
      </c>
      <c r="P19" s="134">
        <f t="shared" si="4"/>
        <v>0</v>
      </c>
      <c r="Q19" s="135">
        <f t="shared" si="5"/>
        <v>0</v>
      </c>
      <c r="R19" s="134">
        <f t="shared" si="6"/>
        <v>0</v>
      </c>
      <c r="S19" s="135">
        <f t="shared" si="11"/>
        <v>0</v>
      </c>
      <c r="T19" s="259"/>
      <c r="U19" s="197">
        <f t="shared" si="7"/>
        <v>0</v>
      </c>
      <c r="V19" s="260"/>
      <c r="W19" s="134" t="str">
        <f t="shared" si="8"/>
        <v/>
      </c>
      <c r="X19" s="198">
        <f t="shared" si="9"/>
        <v>0</v>
      </c>
    </row>
    <row r="20" spans="2:24" x14ac:dyDescent="0.35">
      <c r="B20" s="133">
        <v>12</v>
      </c>
      <c r="C20" s="238"/>
      <c r="D20" s="23"/>
      <c r="E20" s="12"/>
      <c r="F20" s="69"/>
      <c r="G20" s="23"/>
      <c r="H20" s="56"/>
      <c r="I20" s="56"/>
      <c r="J20" s="852">
        <f t="shared" si="10"/>
        <v>0</v>
      </c>
      <c r="K20" s="66"/>
      <c r="L20" s="258">
        <f t="shared" si="0"/>
        <v>0</v>
      </c>
      <c r="M20" s="134">
        <f t="shared" si="1"/>
        <v>0</v>
      </c>
      <c r="N20" s="134">
        <f t="shared" si="2"/>
        <v>0</v>
      </c>
      <c r="O20" s="136">
        <f t="shared" si="3"/>
        <v>0</v>
      </c>
      <c r="P20" s="134">
        <f t="shared" si="4"/>
        <v>0</v>
      </c>
      <c r="Q20" s="135">
        <f t="shared" si="5"/>
        <v>0</v>
      </c>
      <c r="R20" s="134">
        <f t="shared" si="6"/>
        <v>0</v>
      </c>
      <c r="S20" s="135">
        <f t="shared" si="11"/>
        <v>0</v>
      </c>
      <c r="T20" s="259"/>
      <c r="U20" s="197">
        <f t="shared" si="7"/>
        <v>0</v>
      </c>
      <c r="V20" s="260"/>
      <c r="W20" s="134" t="str">
        <f t="shared" si="8"/>
        <v/>
      </c>
      <c r="X20" s="198">
        <f t="shared" si="9"/>
        <v>0</v>
      </c>
    </row>
    <row r="21" spans="2:24" x14ac:dyDescent="0.35">
      <c r="B21" s="133">
        <v>13</v>
      </c>
      <c r="C21" s="238"/>
      <c r="D21" s="23"/>
      <c r="E21" s="12"/>
      <c r="F21" s="69"/>
      <c r="G21" s="23"/>
      <c r="H21" s="56"/>
      <c r="I21" s="56"/>
      <c r="J21" s="852">
        <f t="shared" si="10"/>
        <v>0</v>
      </c>
      <c r="K21" s="66"/>
      <c r="L21" s="258">
        <f t="shared" si="0"/>
        <v>0</v>
      </c>
      <c r="M21" s="134">
        <f t="shared" si="1"/>
        <v>0</v>
      </c>
      <c r="N21" s="134">
        <f t="shared" si="2"/>
        <v>0</v>
      </c>
      <c r="O21" s="136">
        <f t="shared" si="3"/>
        <v>0</v>
      </c>
      <c r="P21" s="134">
        <f t="shared" si="4"/>
        <v>0</v>
      </c>
      <c r="Q21" s="135">
        <f t="shared" si="5"/>
        <v>0</v>
      </c>
      <c r="R21" s="134">
        <f t="shared" si="6"/>
        <v>0</v>
      </c>
      <c r="S21" s="135">
        <f t="shared" si="11"/>
        <v>0</v>
      </c>
      <c r="T21" s="259"/>
      <c r="U21" s="197">
        <f t="shared" si="7"/>
        <v>0</v>
      </c>
      <c r="V21" s="260"/>
      <c r="W21" s="134" t="str">
        <f t="shared" si="8"/>
        <v/>
      </c>
      <c r="X21" s="198">
        <f t="shared" si="9"/>
        <v>0</v>
      </c>
    </row>
    <row r="22" spans="2:24" x14ac:dyDescent="0.35">
      <c r="B22" s="133">
        <v>14</v>
      </c>
      <c r="C22" s="238"/>
      <c r="D22" s="23"/>
      <c r="E22" s="12"/>
      <c r="F22" s="69"/>
      <c r="G22" s="23"/>
      <c r="H22" s="56"/>
      <c r="I22" s="56"/>
      <c r="J22" s="852">
        <f t="shared" si="10"/>
        <v>0</v>
      </c>
      <c r="K22" s="66"/>
      <c r="L22" s="258">
        <f t="shared" si="0"/>
        <v>0</v>
      </c>
      <c r="M22" s="134">
        <f t="shared" si="1"/>
        <v>0</v>
      </c>
      <c r="N22" s="134">
        <f t="shared" si="2"/>
        <v>0</v>
      </c>
      <c r="O22" s="136">
        <f t="shared" si="3"/>
        <v>0</v>
      </c>
      <c r="P22" s="134">
        <f t="shared" si="4"/>
        <v>0</v>
      </c>
      <c r="Q22" s="135">
        <f t="shared" si="5"/>
        <v>0</v>
      </c>
      <c r="R22" s="134">
        <f t="shared" si="6"/>
        <v>0</v>
      </c>
      <c r="S22" s="135">
        <f t="shared" si="11"/>
        <v>0</v>
      </c>
      <c r="T22" s="259"/>
      <c r="U22" s="197">
        <f t="shared" si="7"/>
        <v>0</v>
      </c>
      <c r="V22" s="260"/>
      <c r="W22" s="134" t="str">
        <f t="shared" si="8"/>
        <v/>
      </c>
      <c r="X22" s="198">
        <f t="shared" si="9"/>
        <v>0</v>
      </c>
    </row>
    <row r="23" spans="2:24" x14ac:dyDescent="0.35">
      <c r="B23" s="133">
        <v>15</v>
      </c>
      <c r="C23" s="238"/>
      <c r="D23" s="23"/>
      <c r="E23" s="12"/>
      <c r="F23" s="69"/>
      <c r="G23" s="23"/>
      <c r="H23" s="56"/>
      <c r="I23" s="56"/>
      <c r="J23" s="852">
        <f t="shared" si="10"/>
        <v>0</v>
      </c>
      <c r="K23" s="66"/>
      <c r="L23" s="258">
        <f t="shared" si="0"/>
        <v>0</v>
      </c>
      <c r="M23" s="134">
        <f t="shared" si="1"/>
        <v>0</v>
      </c>
      <c r="N23" s="134">
        <f t="shared" si="2"/>
        <v>0</v>
      </c>
      <c r="O23" s="136">
        <f t="shared" si="3"/>
        <v>0</v>
      </c>
      <c r="P23" s="134">
        <f t="shared" si="4"/>
        <v>0</v>
      </c>
      <c r="Q23" s="135">
        <f t="shared" si="5"/>
        <v>0</v>
      </c>
      <c r="R23" s="134">
        <f t="shared" si="6"/>
        <v>0</v>
      </c>
      <c r="S23" s="135">
        <f t="shared" si="11"/>
        <v>0</v>
      </c>
      <c r="T23" s="259"/>
      <c r="U23" s="197">
        <f t="shared" si="7"/>
        <v>0</v>
      </c>
      <c r="V23" s="260"/>
      <c r="W23" s="134" t="str">
        <f t="shared" si="8"/>
        <v/>
      </c>
      <c r="X23" s="198">
        <f t="shared" si="9"/>
        <v>0</v>
      </c>
    </row>
    <row r="24" spans="2:24" x14ac:dyDescent="0.35">
      <c r="B24" s="133">
        <v>16</v>
      </c>
      <c r="C24" s="238"/>
      <c r="D24" s="23"/>
      <c r="E24" s="12"/>
      <c r="F24" s="69"/>
      <c r="G24" s="23"/>
      <c r="H24" s="56"/>
      <c r="I24" s="56"/>
      <c r="J24" s="852">
        <f t="shared" si="10"/>
        <v>0</v>
      </c>
      <c r="K24" s="66"/>
      <c r="L24" s="258">
        <f t="shared" si="0"/>
        <v>0</v>
      </c>
      <c r="M24" s="134">
        <f t="shared" si="1"/>
        <v>0</v>
      </c>
      <c r="N24" s="134">
        <f t="shared" si="2"/>
        <v>0</v>
      </c>
      <c r="O24" s="136">
        <f t="shared" si="3"/>
        <v>0</v>
      </c>
      <c r="P24" s="134">
        <f t="shared" si="4"/>
        <v>0</v>
      </c>
      <c r="Q24" s="135">
        <f t="shared" si="5"/>
        <v>0</v>
      </c>
      <c r="R24" s="134">
        <f t="shared" si="6"/>
        <v>0</v>
      </c>
      <c r="S24" s="135">
        <f t="shared" si="11"/>
        <v>0</v>
      </c>
      <c r="T24" s="259"/>
      <c r="U24" s="197">
        <f t="shared" si="7"/>
        <v>0</v>
      </c>
      <c r="V24" s="260"/>
      <c r="W24" s="134" t="str">
        <f t="shared" si="8"/>
        <v/>
      </c>
      <c r="X24" s="198">
        <f t="shared" si="9"/>
        <v>0</v>
      </c>
    </row>
    <row r="25" spans="2:24" x14ac:dyDescent="0.35">
      <c r="B25" s="133">
        <v>17</v>
      </c>
      <c r="C25" s="238"/>
      <c r="D25" s="23"/>
      <c r="E25" s="12"/>
      <c r="F25" s="69"/>
      <c r="G25" s="23"/>
      <c r="H25" s="56"/>
      <c r="I25" s="56"/>
      <c r="J25" s="852">
        <f t="shared" si="10"/>
        <v>0</v>
      </c>
      <c r="K25" s="66"/>
      <c r="L25" s="258">
        <f t="shared" si="0"/>
        <v>0</v>
      </c>
      <c r="M25" s="134">
        <f t="shared" si="1"/>
        <v>0</v>
      </c>
      <c r="N25" s="134">
        <f t="shared" si="2"/>
        <v>0</v>
      </c>
      <c r="O25" s="136">
        <f t="shared" si="3"/>
        <v>0</v>
      </c>
      <c r="P25" s="134">
        <f t="shared" si="4"/>
        <v>0</v>
      </c>
      <c r="Q25" s="135">
        <f t="shared" si="5"/>
        <v>0</v>
      </c>
      <c r="R25" s="134">
        <f t="shared" si="6"/>
        <v>0</v>
      </c>
      <c r="S25" s="135">
        <f t="shared" si="11"/>
        <v>0</v>
      </c>
      <c r="T25" s="259"/>
      <c r="U25" s="197">
        <f t="shared" si="7"/>
        <v>0</v>
      </c>
      <c r="V25" s="260"/>
      <c r="W25" s="134" t="str">
        <f t="shared" si="8"/>
        <v/>
      </c>
      <c r="X25" s="198">
        <f t="shared" si="9"/>
        <v>0</v>
      </c>
    </row>
    <row r="26" spans="2:24" x14ac:dyDescent="0.35">
      <c r="B26" s="133">
        <v>18</v>
      </c>
      <c r="C26" s="238"/>
      <c r="D26" s="23"/>
      <c r="E26" s="12"/>
      <c r="F26" s="69"/>
      <c r="G26" s="23"/>
      <c r="H26" s="56"/>
      <c r="I26" s="56"/>
      <c r="J26" s="852">
        <f t="shared" si="10"/>
        <v>0</v>
      </c>
      <c r="K26" s="66"/>
      <c r="L26" s="258">
        <f t="shared" si="0"/>
        <v>0</v>
      </c>
      <c r="M26" s="134">
        <f t="shared" si="1"/>
        <v>0</v>
      </c>
      <c r="N26" s="134">
        <f t="shared" si="2"/>
        <v>0</v>
      </c>
      <c r="O26" s="136">
        <f t="shared" si="3"/>
        <v>0</v>
      </c>
      <c r="P26" s="134">
        <f t="shared" si="4"/>
        <v>0</v>
      </c>
      <c r="Q26" s="135">
        <f t="shared" si="5"/>
        <v>0</v>
      </c>
      <c r="R26" s="134">
        <f t="shared" si="6"/>
        <v>0</v>
      </c>
      <c r="S26" s="135">
        <f t="shared" si="11"/>
        <v>0</v>
      </c>
      <c r="T26" s="259"/>
      <c r="U26" s="197">
        <f t="shared" si="7"/>
        <v>0</v>
      </c>
      <c r="V26" s="260"/>
      <c r="W26" s="134" t="str">
        <f t="shared" si="8"/>
        <v/>
      </c>
      <c r="X26" s="198">
        <f t="shared" si="9"/>
        <v>0</v>
      </c>
    </row>
    <row r="27" spans="2:24" x14ac:dyDescent="0.35">
      <c r="B27" s="133">
        <v>19</v>
      </c>
      <c r="C27" s="238"/>
      <c r="D27" s="23"/>
      <c r="E27" s="12"/>
      <c r="F27" s="69"/>
      <c r="G27" s="23"/>
      <c r="H27" s="56"/>
      <c r="I27" s="56"/>
      <c r="J27" s="852">
        <f t="shared" si="10"/>
        <v>0</v>
      </c>
      <c r="K27" s="66"/>
      <c r="L27" s="258">
        <f t="shared" si="0"/>
        <v>0</v>
      </c>
      <c r="M27" s="134">
        <f t="shared" si="1"/>
        <v>0</v>
      </c>
      <c r="N27" s="134">
        <f t="shared" si="2"/>
        <v>0</v>
      </c>
      <c r="O27" s="136">
        <f t="shared" si="3"/>
        <v>0</v>
      </c>
      <c r="P27" s="134">
        <f t="shared" si="4"/>
        <v>0</v>
      </c>
      <c r="Q27" s="135">
        <f t="shared" si="5"/>
        <v>0</v>
      </c>
      <c r="R27" s="134">
        <f t="shared" si="6"/>
        <v>0</v>
      </c>
      <c r="S27" s="135">
        <f t="shared" si="11"/>
        <v>0</v>
      </c>
      <c r="T27" s="259"/>
      <c r="U27" s="197">
        <f t="shared" si="7"/>
        <v>0</v>
      </c>
      <c r="V27" s="260"/>
      <c r="W27" s="134" t="str">
        <f t="shared" si="8"/>
        <v/>
      </c>
      <c r="X27" s="198">
        <f t="shared" si="9"/>
        <v>0</v>
      </c>
    </row>
    <row r="28" spans="2:24" x14ac:dyDescent="0.35">
      <c r="B28" s="133">
        <v>20</v>
      </c>
      <c r="C28" s="238"/>
      <c r="D28" s="23"/>
      <c r="E28" s="12"/>
      <c r="F28" s="69"/>
      <c r="G28" s="23"/>
      <c r="H28" s="56"/>
      <c r="I28" s="56"/>
      <c r="J28" s="852">
        <f t="shared" si="10"/>
        <v>0</v>
      </c>
      <c r="K28" s="66"/>
      <c r="L28" s="258">
        <f t="shared" si="0"/>
        <v>0</v>
      </c>
      <c r="M28" s="134">
        <f t="shared" si="1"/>
        <v>0</v>
      </c>
      <c r="N28" s="134">
        <f t="shared" si="2"/>
        <v>0</v>
      </c>
      <c r="O28" s="136">
        <f t="shared" si="3"/>
        <v>0</v>
      </c>
      <c r="P28" s="134">
        <f t="shared" si="4"/>
        <v>0</v>
      </c>
      <c r="Q28" s="135">
        <f t="shared" si="5"/>
        <v>0</v>
      </c>
      <c r="R28" s="134">
        <f t="shared" si="6"/>
        <v>0</v>
      </c>
      <c r="S28" s="135">
        <f t="shared" si="11"/>
        <v>0</v>
      </c>
      <c r="T28" s="259"/>
      <c r="U28" s="197">
        <f t="shared" si="7"/>
        <v>0</v>
      </c>
      <c r="V28" s="260"/>
      <c r="W28" s="134" t="str">
        <f t="shared" si="8"/>
        <v/>
      </c>
      <c r="X28" s="198">
        <f t="shared" si="9"/>
        <v>0</v>
      </c>
    </row>
    <row r="29" spans="2:24" x14ac:dyDescent="0.35">
      <c r="B29" s="133">
        <v>21</v>
      </c>
      <c r="C29" s="238"/>
      <c r="D29" s="23"/>
      <c r="E29" s="12"/>
      <c r="F29" s="69"/>
      <c r="G29" s="23"/>
      <c r="H29" s="56"/>
      <c r="I29" s="56"/>
      <c r="J29" s="852">
        <f t="shared" si="10"/>
        <v>0</v>
      </c>
      <c r="K29" s="66"/>
      <c r="L29" s="258">
        <f t="shared" si="0"/>
        <v>0</v>
      </c>
      <c r="M29" s="134">
        <f t="shared" si="1"/>
        <v>0</v>
      </c>
      <c r="N29" s="134">
        <f t="shared" si="2"/>
        <v>0</v>
      </c>
      <c r="O29" s="136">
        <f t="shared" si="3"/>
        <v>0</v>
      </c>
      <c r="P29" s="134">
        <f t="shared" si="4"/>
        <v>0</v>
      </c>
      <c r="Q29" s="135">
        <f t="shared" si="5"/>
        <v>0</v>
      </c>
      <c r="R29" s="134">
        <f t="shared" si="6"/>
        <v>0</v>
      </c>
      <c r="S29" s="135">
        <f t="shared" si="11"/>
        <v>0</v>
      </c>
      <c r="T29" s="259"/>
      <c r="U29" s="197">
        <f t="shared" si="7"/>
        <v>0</v>
      </c>
      <c r="V29" s="260"/>
      <c r="W29" s="134" t="str">
        <f t="shared" si="8"/>
        <v/>
      </c>
      <c r="X29" s="198">
        <f t="shared" si="9"/>
        <v>0</v>
      </c>
    </row>
    <row r="30" spans="2:24" x14ac:dyDescent="0.35">
      <c r="B30" s="133">
        <v>22</v>
      </c>
      <c r="C30" s="238"/>
      <c r="D30" s="23"/>
      <c r="E30" s="12"/>
      <c r="F30" s="69"/>
      <c r="G30" s="23"/>
      <c r="H30" s="56"/>
      <c r="I30" s="56"/>
      <c r="J30" s="852">
        <f t="shared" si="10"/>
        <v>0</v>
      </c>
      <c r="K30" s="66"/>
      <c r="L30" s="258">
        <f t="shared" si="0"/>
        <v>0</v>
      </c>
      <c r="M30" s="134">
        <f t="shared" si="1"/>
        <v>0</v>
      </c>
      <c r="N30" s="134">
        <f t="shared" si="2"/>
        <v>0</v>
      </c>
      <c r="O30" s="136">
        <f t="shared" si="3"/>
        <v>0</v>
      </c>
      <c r="P30" s="134">
        <f t="shared" si="4"/>
        <v>0</v>
      </c>
      <c r="Q30" s="135">
        <f t="shared" si="5"/>
        <v>0</v>
      </c>
      <c r="R30" s="134">
        <f t="shared" si="6"/>
        <v>0</v>
      </c>
      <c r="S30" s="135">
        <f t="shared" si="11"/>
        <v>0</v>
      </c>
      <c r="T30" s="259"/>
      <c r="U30" s="197">
        <f t="shared" si="7"/>
        <v>0</v>
      </c>
      <c r="V30" s="260"/>
      <c r="W30" s="134" t="str">
        <f t="shared" si="8"/>
        <v/>
      </c>
      <c r="X30" s="198">
        <f t="shared" si="9"/>
        <v>0</v>
      </c>
    </row>
    <row r="31" spans="2:24" x14ac:dyDescent="0.35">
      <c r="B31" s="133">
        <v>23</v>
      </c>
      <c r="C31" s="238"/>
      <c r="D31" s="23"/>
      <c r="E31" s="12"/>
      <c r="F31" s="69"/>
      <c r="G31" s="23"/>
      <c r="H31" s="56"/>
      <c r="I31" s="56"/>
      <c r="J31" s="852">
        <f t="shared" si="10"/>
        <v>0</v>
      </c>
      <c r="K31" s="66"/>
      <c r="L31" s="258">
        <f t="shared" si="0"/>
        <v>0</v>
      </c>
      <c r="M31" s="134">
        <f t="shared" si="1"/>
        <v>0</v>
      </c>
      <c r="N31" s="134">
        <f t="shared" si="2"/>
        <v>0</v>
      </c>
      <c r="O31" s="136">
        <f t="shared" si="3"/>
        <v>0</v>
      </c>
      <c r="P31" s="134">
        <f t="shared" si="4"/>
        <v>0</v>
      </c>
      <c r="Q31" s="135">
        <f t="shared" si="5"/>
        <v>0</v>
      </c>
      <c r="R31" s="134">
        <f t="shared" si="6"/>
        <v>0</v>
      </c>
      <c r="S31" s="135">
        <f t="shared" si="11"/>
        <v>0</v>
      </c>
      <c r="T31" s="259"/>
      <c r="U31" s="197">
        <f t="shared" si="7"/>
        <v>0</v>
      </c>
      <c r="V31" s="260"/>
      <c r="W31" s="134" t="str">
        <f t="shared" si="8"/>
        <v/>
      </c>
      <c r="X31" s="198">
        <f t="shared" si="9"/>
        <v>0</v>
      </c>
    </row>
    <row r="32" spans="2:24" x14ac:dyDescent="0.35">
      <c r="B32" s="133">
        <v>24</v>
      </c>
      <c r="C32" s="238"/>
      <c r="D32" s="23"/>
      <c r="E32" s="12"/>
      <c r="F32" s="69"/>
      <c r="G32" s="23"/>
      <c r="H32" s="56"/>
      <c r="I32" s="56"/>
      <c r="J32" s="852">
        <f t="shared" si="10"/>
        <v>0</v>
      </c>
      <c r="K32" s="66"/>
      <c r="L32" s="258">
        <f t="shared" si="0"/>
        <v>0</v>
      </c>
      <c r="M32" s="134">
        <f t="shared" si="1"/>
        <v>0</v>
      </c>
      <c r="N32" s="134">
        <f t="shared" si="2"/>
        <v>0</v>
      </c>
      <c r="O32" s="136">
        <f t="shared" si="3"/>
        <v>0</v>
      </c>
      <c r="P32" s="134">
        <f t="shared" si="4"/>
        <v>0</v>
      </c>
      <c r="Q32" s="135">
        <f t="shared" si="5"/>
        <v>0</v>
      </c>
      <c r="R32" s="134">
        <f t="shared" si="6"/>
        <v>0</v>
      </c>
      <c r="S32" s="135">
        <f t="shared" si="11"/>
        <v>0</v>
      </c>
      <c r="T32" s="259"/>
      <c r="U32" s="197">
        <f t="shared" si="7"/>
        <v>0</v>
      </c>
      <c r="V32" s="260"/>
      <c r="W32" s="134" t="str">
        <f t="shared" si="8"/>
        <v/>
      </c>
      <c r="X32" s="198">
        <f t="shared" si="9"/>
        <v>0</v>
      </c>
    </row>
    <row r="33" spans="2:24" x14ac:dyDescent="0.35">
      <c r="B33" s="133">
        <v>25</v>
      </c>
      <c r="C33" s="238"/>
      <c r="D33" s="23"/>
      <c r="E33" s="12"/>
      <c r="F33" s="69"/>
      <c r="G33" s="23"/>
      <c r="H33" s="56"/>
      <c r="I33" s="56"/>
      <c r="J33" s="852">
        <f t="shared" si="10"/>
        <v>0</v>
      </c>
      <c r="K33" s="66"/>
      <c r="L33" s="258">
        <f t="shared" si="0"/>
        <v>0</v>
      </c>
      <c r="M33" s="134">
        <f t="shared" si="1"/>
        <v>0</v>
      </c>
      <c r="N33" s="134">
        <f t="shared" si="2"/>
        <v>0</v>
      </c>
      <c r="O33" s="136">
        <f t="shared" si="3"/>
        <v>0</v>
      </c>
      <c r="P33" s="134">
        <f t="shared" si="4"/>
        <v>0</v>
      </c>
      <c r="Q33" s="135">
        <f t="shared" si="5"/>
        <v>0</v>
      </c>
      <c r="R33" s="134">
        <f t="shared" si="6"/>
        <v>0</v>
      </c>
      <c r="S33" s="135">
        <f t="shared" si="11"/>
        <v>0</v>
      </c>
      <c r="T33" s="259"/>
      <c r="U33" s="197">
        <f t="shared" si="7"/>
        <v>0</v>
      </c>
      <c r="V33" s="260"/>
      <c r="W33" s="134" t="str">
        <f t="shared" si="8"/>
        <v/>
      </c>
      <c r="X33" s="198">
        <f t="shared" si="9"/>
        <v>0</v>
      </c>
    </row>
    <row r="34" spans="2:24" x14ac:dyDescent="0.35">
      <c r="B34" s="133">
        <v>26</v>
      </c>
      <c r="C34" s="238"/>
      <c r="D34" s="23"/>
      <c r="E34" s="12"/>
      <c r="F34" s="69"/>
      <c r="G34" s="23"/>
      <c r="H34" s="56"/>
      <c r="I34" s="56"/>
      <c r="J34" s="852">
        <f t="shared" si="10"/>
        <v>0</v>
      </c>
      <c r="K34" s="66"/>
      <c r="L34" s="258">
        <f t="shared" si="0"/>
        <v>0</v>
      </c>
      <c r="M34" s="134">
        <f t="shared" si="1"/>
        <v>0</v>
      </c>
      <c r="N34" s="134">
        <f t="shared" si="2"/>
        <v>0</v>
      </c>
      <c r="O34" s="136">
        <f t="shared" si="3"/>
        <v>0</v>
      </c>
      <c r="P34" s="134">
        <f t="shared" si="4"/>
        <v>0</v>
      </c>
      <c r="Q34" s="135">
        <f t="shared" si="5"/>
        <v>0</v>
      </c>
      <c r="R34" s="134">
        <f t="shared" si="6"/>
        <v>0</v>
      </c>
      <c r="S34" s="135">
        <f t="shared" si="11"/>
        <v>0</v>
      </c>
      <c r="T34" s="259"/>
      <c r="U34" s="197">
        <f t="shared" si="7"/>
        <v>0</v>
      </c>
      <c r="V34" s="260"/>
      <c r="W34" s="134" t="str">
        <f t="shared" si="8"/>
        <v/>
      </c>
      <c r="X34" s="198">
        <f t="shared" si="9"/>
        <v>0</v>
      </c>
    </row>
    <row r="35" spans="2:24" x14ac:dyDescent="0.35">
      <c r="B35" s="133">
        <v>27</v>
      </c>
      <c r="C35" s="238"/>
      <c r="D35" s="23"/>
      <c r="E35" s="12"/>
      <c r="F35" s="69"/>
      <c r="G35" s="23"/>
      <c r="H35" s="56"/>
      <c r="I35" s="56"/>
      <c r="J35" s="852">
        <f t="shared" si="10"/>
        <v>0</v>
      </c>
      <c r="K35" s="66"/>
      <c r="L35" s="258">
        <f t="shared" si="0"/>
        <v>0</v>
      </c>
      <c r="M35" s="134">
        <f t="shared" si="1"/>
        <v>0</v>
      </c>
      <c r="N35" s="134">
        <f t="shared" si="2"/>
        <v>0</v>
      </c>
      <c r="O35" s="136">
        <f t="shared" si="3"/>
        <v>0</v>
      </c>
      <c r="P35" s="134">
        <f t="shared" si="4"/>
        <v>0</v>
      </c>
      <c r="Q35" s="135">
        <f t="shared" si="5"/>
        <v>0</v>
      </c>
      <c r="R35" s="134">
        <f t="shared" si="6"/>
        <v>0</v>
      </c>
      <c r="S35" s="135">
        <f t="shared" si="11"/>
        <v>0</v>
      </c>
      <c r="T35" s="259"/>
      <c r="U35" s="197">
        <f t="shared" si="7"/>
        <v>0</v>
      </c>
      <c r="V35" s="260"/>
      <c r="W35" s="134" t="str">
        <f t="shared" si="8"/>
        <v/>
      </c>
      <c r="X35" s="198">
        <f t="shared" si="9"/>
        <v>0</v>
      </c>
    </row>
    <row r="36" spans="2:24" x14ac:dyDescent="0.35">
      <c r="B36" s="133">
        <v>28</v>
      </c>
      <c r="C36" s="238"/>
      <c r="D36" s="23"/>
      <c r="E36" s="12"/>
      <c r="F36" s="69"/>
      <c r="G36" s="23"/>
      <c r="H36" s="56"/>
      <c r="I36" s="56"/>
      <c r="J36" s="852">
        <f t="shared" si="10"/>
        <v>0</v>
      </c>
      <c r="K36" s="66"/>
      <c r="L36" s="258">
        <f t="shared" si="0"/>
        <v>0</v>
      </c>
      <c r="M36" s="134">
        <f t="shared" si="1"/>
        <v>0</v>
      </c>
      <c r="N36" s="134">
        <f t="shared" si="2"/>
        <v>0</v>
      </c>
      <c r="O36" s="136">
        <f t="shared" si="3"/>
        <v>0</v>
      </c>
      <c r="P36" s="134">
        <f t="shared" si="4"/>
        <v>0</v>
      </c>
      <c r="Q36" s="135">
        <f t="shared" si="5"/>
        <v>0</v>
      </c>
      <c r="R36" s="134">
        <f t="shared" si="6"/>
        <v>0</v>
      </c>
      <c r="S36" s="135">
        <f t="shared" si="11"/>
        <v>0</v>
      </c>
      <c r="T36" s="259"/>
      <c r="U36" s="197">
        <f t="shared" si="7"/>
        <v>0</v>
      </c>
      <c r="V36" s="260"/>
      <c r="W36" s="134" t="str">
        <f t="shared" si="8"/>
        <v/>
      </c>
      <c r="X36" s="198">
        <f t="shared" si="9"/>
        <v>0</v>
      </c>
    </row>
    <row r="37" spans="2:24" x14ac:dyDescent="0.35">
      <c r="B37" s="133">
        <v>29</v>
      </c>
      <c r="C37" s="238"/>
      <c r="D37" s="23"/>
      <c r="E37" s="12"/>
      <c r="F37" s="69"/>
      <c r="G37" s="23"/>
      <c r="H37" s="56"/>
      <c r="I37" s="56"/>
      <c r="J37" s="852">
        <f t="shared" si="10"/>
        <v>0</v>
      </c>
      <c r="K37" s="66"/>
      <c r="L37" s="258">
        <f t="shared" si="0"/>
        <v>0</v>
      </c>
      <c r="M37" s="134">
        <f t="shared" si="1"/>
        <v>0</v>
      </c>
      <c r="N37" s="134">
        <f t="shared" si="2"/>
        <v>0</v>
      </c>
      <c r="O37" s="136">
        <f t="shared" si="3"/>
        <v>0</v>
      </c>
      <c r="P37" s="134">
        <f t="shared" si="4"/>
        <v>0</v>
      </c>
      <c r="Q37" s="135">
        <f t="shared" si="5"/>
        <v>0</v>
      </c>
      <c r="R37" s="134">
        <f t="shared" si="6"/>
        <v>0</v>
      </c>
      <c r="S37" s="135">
        <f t="shared" si="11"/>
        <v>0</v>
      </c>
      <c r="T37" s="259"/>
      <c r="U37" s="197">
        <f t="shared" si="7"/>
        <v>0</v>
      </c>
      <c r="V37" s="260"/>
      <c r="W37" s="134" t="str">
        <f t="shared" si="8"/>
        <v/>
      </c>
      <c r="X37" s="198">
        <f t="shared" si="9"/>
        <v>0</v>
      </c>
    </row>
    <row r="38" spans="2:24" x14ac:dyDescent="0.35">
      <c r="B38" s="133">
        <v>30</v>
      </c>
      <c r="C38" s="238"/>
      <c r="D38" s="23"/>
      <c r="E38" s="12"/>
      <c r="F38" s="69"/>
      <c r="G38" s="23"/>
      <c r="H38" s="56"/>
      <c r="I38" s="56"/>
      <c r="J38" s="852">
        <f t="shared" si="10"/>
        <v>0</v>
      </c>
      <c r="K38" s="66"/>
      <c r="L38" s="258">
        <f t="shared" si="0"/>
        <v>0</v>
      </c>
      <c r="M38" s="134">
        <f t="shared" si="1"/>
        <v>0</v>
      </c>
      <c r="N38" s="134">
        <f t="shared" si="2"/>
        <v>0</v>
      </c>
      <c r="O38" s="136">
        <f t="shared" si="3"/>
        <v>0</v>
      </c>
      <c r="P38" s="134">
        <f t="shared" si="4"/>
        <v>0</v>
      </c>
      <c r="Q38" s="135">
        <f t="shared" si="5"/>
        <v>0</v>
      </c>
      <c r="R38" s="134">
        <f t="shared" si="6"/>
        <v>0</v>
      </c>
      <c r="S38" s="135">
        <f t="shared" si="11"/>
        <v>0</v>
      </c>
      <c r="T38" s="259"/>
      <c r="U38" s="197">
        <f t="shared" si="7"/>
        <v>0</v>
      </c>
      <c r="V38" s="260"/>
      <c r="W38" s="134" t="str">
        <f t="shared" si="8"/>
        <v/>
      </c>
      <c r="X38" s="198">
        <f t="shared" si="9"/>
        <v>0</v>
      </c>
    </row>
    <row r="39" spans="2:24" x14ac:dyDescent="0.35">
      <c r="B39" s="133">
        <v>31</v>
      </c>
      <c r="C39" s="238"/>
      <c r="D39" s="23"/>
      <c r="E39" s="12"/>
      <c r="F39" s="69"/>
      <c r="G39" s="23"/>
      <c r="H39" s="56"/>
      <c r="I39" s="56"/>
      <c r="J39" s="852">
        <f t="shared" si="10"/>
        <v>0</v>
      </c>
      <c r="K39" s="66"/>
      <c r="L39" s="258">
        <f t="shared" ref="L39:L48" si="12">C39</f>
        <v>0</v>
      </c>
      <c r="M39" s="134">
        <f t="shared" ref="M39:M48" si="13">D39</f>
        <v>0</v>
      </c>
      <c r="N39" s="134">
        <f t="shared" ref="N39:N48" si="14">E39</f>
        <v>0</v>
      </c>
      <c r="O39" s="136">
        <f t="shared" si="3"/>
        <v>0</v>
      </c>
      <c r="P39" s="134">
        <f t="shared" si="4"/>
        <v>0</v>
      </c>
      <c r="Q39" s="135">
        <f t="shared" si="5"/>
        <v>0</v>
      </c>
      <c r="R39" s="134">
        <f t="shared" si="6"/>
        <v>0</v>
      </c>
      <c r="S39" s="135">
        <f t="shared" si="11"/>
        <v>0</v>
      </c>
      <c r="T39" s="259"/>
      <c r="U39" s="197">
        <f t="shared" si="7"/>
        <v>0</v>
      </c>
      <c r="V39" s="260"/>
      <c r="W39" s="134" t="str">
        <f t="shared" si="8"/>
        <v/>
      </c>
      <c r="X39" s="198">
        <f t="shared" si="9"/>
        <v>0</v>
      </c>
    </row>
    <row r="40" spans="2:24" x14ac:dyDescent="0.35">
      <c r="B40" s="133">
        <v>32</v>
      </c>
      <c r="C40" s="238"/>
      <c r="D40" s="23"/>
      <c r="E40" s="12"/>
      <c r="F40" s="69"/>
      <c r="G40" s="23"/>
      <c r="H40" s="56"/>
      <c r="I40" s="56"/>
      <c r="J40" s="852">
        <f t="shared" si="10"/>
        <v>0</v>
      </c>
      <c r="K40" s="66"/>
      <c r="L40" s="258">
        <f t="shared" si="12"/>
        <v>0</v>
      </c>
      <c r="M40" s="134">
        <f t="shared" si="13"/>
        <v>0</v>
      </c>
      <c r="N40" s="134">
        <f t="shared" si="14"/>
        <v>0</v>
      </c>
      <c r="O40" s="136">
        <f t="shared" si="3"/>
        <v>0</v>
      </c>
      <c r="P40" s="134">
        <f t="shared" si="4"/>
        <v>0</v>
      </c>
      <c r="Q40" s="135">
        <f t="shared" si="5"/>
        <v>0</v>
      </c>
      <c r="R40" s="134">
        <f t="shared" si="6"/>
        <v>0</v>
      </c>
      <c r="S40" s="135">
        <f t="shared" si="11"/>
        <v>0</v>
      </c>
      <c r="T40" s="259"/>
      <c r="U40" s="197">
        <f t="shared" si="7"/>
        <v>0</v>
      </c>
      <c r="V40" s="260"/>
      <c r="W40" s="134" t="str">
        <f t="shared" si="8"/>
        <v/>
      </c>
      <c r="X40" s="198">
        <f t="shared" si="9"/>
        <v>0</v>
      </c>
    </row>
    <row r="41" spans="2:24" x14ac:dyDescent="0.35">
      <c r="B41" s="133">
        <v>33</v>
      </c>
      <c r="C41" s="238"/>
      <c r="D41" s="23"/>
      <c r="E41" s="12"/>
      <c r="F41" s="69"/>
      <c r="G41" s="23"/>
      <c r="H41" s="56"/>
      <c r="I41" s="56"/>
      <c r="J41" s="852">
        <f t="shared" si="10"/>
        <v>0</v>
      </c>
      <c r="K41" s="66"/>
      <c r="L41" s="258">
        <f t="shared" si="12"/>
        <v>0</v>
      </c>
      <c r="M41" s="134">
        <f t="shared" si="13"/>
        <v>0</v>
      </c>
      <c r="N41" s="134">
        <f t="shared" si="14"/>
        <v>0</v>
      </c>
      <c r="O41" s="136">
        <f t="shared" si="3"/>
        <v>0</v>
      </c>
      <c r="P41" s="134">
        <f t="shared" si="4"/>
        <v>0</v>
      </c>
      <c r="Q41" s="135">
        <f t="shared" si="5"/>
        <v>0</v>
      </c>
      <c r="R41" s="134">
        <f t="shared" si="6"/>
        <v>0</v>
      </c>
      <c r="S41" s="135">
        <f t="shared" si="11"/>
        <v>0</v>
      </c>
      <c r="T41" s="259"/>
      <c r="U41" s="197">
        <f t="shared" si="7"/>
        <v>0</v>
      </c>
      <c r="V41" s="260"/>
      <c r="W41" s="134" t="str">
        <f t="shared" si="8"/>
        <v/>
      </c>
      <c r="X41" s="198">
        <f t="shared" si="9"/>
        <v>0</v>
      </c>
    </row>
    <row r="42" spans="2:24" x14ac:dyDescent="0.35">
      <c r="B42" s="133">
        <v>34</v>
      </c>
      <c r="C42" s="238"/>
      <c r="D42" s="23"/>
      <c r="E42" s="12"/>
      <c r="F42" s="69"/>
      <c r="G42" s="23"/>
      <c r="H42" s="56"/>
      <c r="I42" s="56"/>
      <c r="J42" s="852">
        <f t="shared" si="10"/>
        <v>0</v>
      </c>
      <c r="K42" s="66"/>
      <c r="L42" s="258">
        <f t="shared" si="12"/>
        <v>0</v>
      </c>
      <c r="M42" s="134">
        <f t="shared" si="13"/>
        <v>0</v>
      </c>
      <c r="N42" s="134">
        <f t="shared" si="14"/>
        <v>0</v>
      </c>
      <c r="O42" s="136">
        <f t="shared" si="3"/>
        <v>0</v>
      </c>
      <c r="P42" s="134">
        <f t="shared" si="4"/>
        <v>0</v>
      </c>
      <c r="Q42" s="135">
        <f t="shared" si="5"/>
        <v>0</v>
      </c>
      <c r="R42" s="134">
        <f t="shared" si="6"/>
        <v>0</v>
      </c>
      <c r="S42" s="135">
        <f t="shared" si="11"/>
        <v>0</v>
      </c>
      <c r="T42" s="259"/>
      <c r="U42" s="197">
        <f t="shared" si="7"/>
        <v>0</v>
      </c>
      <c r="V42" s="260"/>
      <c r="W42" s="134" t="str">
        <f t="shared" si="8"/>
        <v/>
      </c>
      <c r="X42" s="198">
        <f t="shared" si="9"/>
        <v>0</v>
      </c>
    </row>
    <row r="43" spans="2:24" x14ac:dyDescent="0.35">
      <c r="B43" s="133">
        <v>35</v>
      </c>
      <c r="C43" s="238"/>
      <c r="D43" s="23"/>
      <c r="E43" s="12"/>
      <c r="F43" s="69"/>
      <c r="G43" s="23"/>
      <c r="H43" s="56"/>
      <c r="I43" s="56"/>
      <c r="J43" s="852">
        <f t="shared" si="10"/>
        <v>0</v>
      </c>
      <c r="K43" s="66"/>
      <c r="L43" s="258">
        <f t="shared" si="12"/>
        <v>0</v>
      </c>
      <c r="M43" s="134">
        <f t="shared" si="13"/>
        <v>0</v>
      </c>
      <c r="N43" s="134">
        <f t="shared" si="14"/>
        <v>0</v>
      </c>
      <c r="O43" s="136">
        <f t="shared" si="3"/>
        <v>0</v>
      </c>
      <c r="P43" s="134">
        <f t="shared" si="4"/>
        <v>0</v>
      </c>
      <c r="Q43" s="135">
        <f t="shared" si="5"/>
        <v>0</v>
      </c>
      <c r="R43" s="134">
        <f t="shared" si="6"/>
        <v>0</v>
      </c>
      <c r="S43" s="135">
        <f t="shared" si="11"/>
        <v>0</v>
      </c>
      <c r="T43" s="259"/>
      <c r="U43" s="197">
        <f t="shared" si="7"/>
        <v>0</v>
      </c>
      <c r="V43" s="260"/>
      <c r="W43" s="134" t="str">
        <f t="shared" si="8"/>
        <v/>
      </c>
      <c r="X43" s="198">
        <f t="shared" si="9"/>
        <v>0</v>
      </c>
    </row>
    <row r="44" spans="2:24" x14ac:dyDescent="0.35">
      <c r="B44" s="133">
        <v>36</v>
      </c>
      <c r="C44" s="238"/>
      <c r="D44" s="23"/>
      <c r="E44" s="12"/>
      <c r="F44" s="69"/>
      <c r="G44" s="23"/>
      <c r="H44" s="56"/>
      <c r="I44" s="56"/>
      <c r="J44" s="852">
        <f t="shared" si="10"/>
        <v>0</v>
      </c>
      <c r="K44" s="66"/>
      <c r="L44" s="258">
        <f t="shared" si="12"/>
        <v>0</v>
      </c>
      <c r="M44" s="134">
        <f t="shared" si="13"/>
        <v>0</v>
      </c>
      <c r="N44" s="134">
        <f t="shared" si="14"/>
        <v>0</v>
      </c>
      <c r="O44" s="136">
        <f t="shared" si="3"/>
        <v>0</v>
      </c>
      <c r="P44" s="134">
        <f t="shared" si="4"/>
        <v>0</v>
      </c>
      <c r="Q44" s="135">
        <f t="shared" si="5"/>
        <v>0</v>
      </c>
      <c r="R44" s="134">
        <f t="shared" si="6"/>
        <v>0</v>
      </c>
      <c r="S44" s="135">
        <f t="shared" si="11"/>
        <v>0</v>
      </c>
      <c r="T44" s="259"/>
      <c r="U44" s="197">
        <f t="shared" si="7"/>
        <v>0</v>
      </c>
      <c r="V44" s="260"/>
      <c r="W44" s="134" t="str">
        <f t="shared" si="8"/>
        <v/>
      </c>
      <c r="X44" s="198">
        <f t="shared" si="9"/>
        <v>0</v>
      </c>
    </row>
    <row r="45" spans="2:24" x14ac:dyDescent="0.35">
      <c r="B45" s="133">
        <v>37</v>
      </c>
      <c r="C45" s="238"/>
      <c r="D45" s="23"/>
      <c r="E45" s="12"/>
      <c r="F45" s="69"/>
      <c r="G45" s="23"/>
      <c r="H45" s="56"/>
      <c r="I45" s="56"/>
      <c r="J45" s="852">
        <f t="shared" si="10"/>
        <v>0</v>
      </c>
      <c r="K45" s="66"/>
      <c r="L45" s="258">
        <f t="shared" si="12"/>
        <v>0</v>
      </c>
      <c r="M45" s="134">
        <f t="shared" si="13"/>
        <v>0</v>
      </c>
      <c r="N45" s="134">
        <f t="shared" si="14"/>
        <v>0</v>
      </c>
      <c r="O45" s="136">
        <f t="shared" si="3"/>
        <v>0</v>
      </c>
      <c r="P45" s="134">
        <f t="shared" si="4"/>
        <v>0</v>
      </c>
      <c r="Q45" s="135">
        <f t="shared" si="5"/>
        <v>0</v>
      </c>
      <c r="R45" s="134">
        <f t="shared" si="6"/>
        <v>0</v>
      </c>
      <c r="S45" s="135">
        <f t="shared" si="11"/>
        <v>0</v>
      </c>
      <c r="T45" s="259"/>
      <c r="U45" s="197">
        <f t="shared" si="7"/>
        <v>0</v>
      </c>
      <c r="V45" s="260"/>
      <c r="W45" s="134" t="str">
        <f t="shared" si="8"/>
        <v/>
      </c>
      <c r="X45" s="198">
        <f t="shared" si="9"/>
        <v>0</v>
      </c>
    </row>
    <row r="46" spans="2:24" x14ac:dyDescent="0.35">
      <c r="B46" s="133">
        <v>38</v>
      </c>
      <c r="C46" s="238"/>
      <c r="D46" s="23"/>
      <c r="E46" s="12"/>
      <c r="F46" s="69"/>
      <c r="G46" s="23"/>
      <c r="H46" s="56"/>
      <c r="I46" s="56"/>
      <c r="J46" s="852">
        <f t="shared" si="10"/>
        <v>0</v>
      </c>
      <c r="K46" s="66"/>
      <c r="L46" s="258">
        <f t="shared" si="12"/>
        <v>0</v>
      </c>
      <c r="M46" s="134">
        <f t="shared" si="13"/>
        <v>0</v>
      </c>
      <c r="N46" s="134">
        <f t="shared" si="14"/>
        <v>0</v>
      </c>
      <c r="O46" s="136">
        <f t="shared" si="3"/>
        <v>0</v>
      </c>
      <c r="P46" s="134">
        <f t="shared" si="4"/>
        <v>0</v>
      </c>
      <c r="Q46" s="135">
        <f t="shared" si="5"/>
        <v>0</v>
      </c>
      <c r="R46" s="134">
        <f t="shared" si="6"/>
        <v>0</v>
      </c>
      <c r="S46" s="135">
        <f t="shared" si="11"/>
        <v>0</v>
      </c>
      <c r="T46" s="259"/>
      <c r="U46" s="197">
        <f t="shared" si="7"/>
        <v>0</v>
      </c>
      <c r="V46" s="260"/>
      <c r="W46" s="134" t="str">
        <f t="shared" si="8"/>
        <v/>
      </c>
      <c r="X46" s="198">
        <f t="shared" si="9"/>
        <v>0</v>
      </c>
    </row>
    <row r="47" spans="2:24" x14ac:dyDescent="0.35">
      <c r="B47" s="133">
        <v>39</v>
      </c>
      <c r="C47" s="238"/>
      <c r="D47" s="23"/>
      <c r="E47" s="12"/>
      <c r="F47" s="69"/>
      <c r="G47" s="23"/>
      <c r="H47" s="56"/>
      <c r="I47" s="56"/>
      <c r="J47" s="852">
        <f t="shared" si="10"/>
        <v>0</v>
      </c>
      <c r="K47" s="66"/>
      <c r="L47" s="258">
        <f t="shared" si="12"/>
        <v>0</v>
      </c>
      <c r="M47" s="134">
        <f t="shared" si="13"/>
        <v>0</v>
      </c>
      <c r="N47" s="134">
        <f t="shared" si="14"/>
        <v>0</v>
      </c>
      <c r="O47" s="136">
        <f t="shared" si="3"/>
        <v>0</v>
      </c>
      <c r="P47" s="134">
        <f t="shared" si="4"/>
        <v>0</v>
      </c>
      <c r="Q47" s="135">
        <f t="shared" si="5"/>
        <v>0</v>
      </c>
      <c r="R47" s="134">
        <f t="shared" si="6"/>
        <v>0</v>
      </c>
      <c r="S47" s="135">
        <f t="shared" si="11"/>
        <v>0</v>
      </c>
      <c r="T47" s="259"/>
      <c r="U47" s="197">
        <f t="shared" si="7"/>
        <v>0</v>
      </c>
      <c r="V47" s="260"/>
      <c r="W47" s="134" t="str">
        <f t="shared" si="8"/>
        <v/>
      </c>
      <c r="X47" s="198">
        <f t="shared" si="9"/>
        <v>0</v>
      </c>
    </row>
    <row r="48" spans="2:24" ht="15" thickBot="1" x14ac:dyDescent="0.4">
      <c r="B48" s="137">
        <v>40</v>
      </c>
      <c r="C48" s="240"/>
      <c r="D48" s="24"/>
      <c r="E48" s="13"/>
      <c r="F48" s="70"/>
      <c r="G48" s="24"/>
      <c r="H48" s="71"/>
      <c r="I48" s="71"/>
      <c r="J48" s="853">
        <f t="shared" si="10"/>
        <v>0</v>
      </c>
      <c r="K48" s="67"/>
      <c r="L48" s="261">
        <f t="shared" si="12"/>
        <v>0</v>
      </c>
      <c r="M48" s="138">
        <f t="shared" si="13"/>
        <v>0</v>
      </c>
      <c r="N48" s="138">
        <f t="shared" si="14"/>
        <v>0</v>
      </c>
      <c r="O48" s="262">
        <f t="shared" si="3"/>
        <v>0</v>
      </c>
      <c r="P48" s="138">
        <f t="shared" si="4"/>
        <v>0</v>
      </c>
      <c r="Q48" s="263">
        <f t="shared" si="5"/>
        <v>0</v>
      </c>
      <c r="R48" s="138">
        <f t="shared" si="6"/>
        <v>0</v>
      </c>
      <c r="S48" s="263">
        <f t="shared" si="11"/>
        <v>0</v>
      </c>
      <c r="T48" s="264"/>
      <c r="U48" s="200">
        <f t="shared" si="7"/>
        <v>0</v>
      </c>
      <c r="V48" s="265"/>
      <c r="W48" s="138" t="str">
        <f t="shared" si="8"/>
        <v/>
      </c>
      <c r="X48" s="266">
        <f t="shared" si="9"/>
        <v>0</v>
      </c>
    </row>
    <row r="49" spans="3:24" ht="15" thickBot="1" x14ac:dyDescent="0.4">
      <c r="C49" s="163"/>
      <c r="D49" s="233"/>
      <c r="E49" s="201"/>
      <c r="F49" s="201"/>
      <c r="G49" s="201"/>
      <c r="H49" s="201"/>
      <c r="I49" s="235" t="s">
        <v>23</v>
      </c>
      <c r="J49" s="203">
        <f>SUM(J9:J48)</f>
        <v>0</v>
      </c>
      <c r="K49" s="201"/>
      <c r="L49" s="163"/>
      <c r="M49" s="233"/>
      <c r="N49" s="201"/>
      <c r="O49" s="164"/>
      <c r="P49" s="164"/>
      <c r="Q49" s="164"/>
      <c r="R49" s="173"/>
      <c r="S49" s="234"/>
      <c r="T49" s="235" t="s">
        <v>23</v>
      </c>
      <c r="U49" s="203">
        <f>SUM(U9:U48)</f>
        <v>0</v>
      </c>
      <c r="V49" s="164"/>
      <c r="W49" s="202" t="s">
        <v>23</v>
      </c>
      <c r="X49" s="267">
        <f>SUM(X9:X48)</f>
        <v>0</v>
      </c>
    </row>
    <row r="50" spans="3:24" ht="15" thickBot="1" x14ac:dyDescent="0.4"/>
    <row r="51" spans="3:24" x14ac:dyDescent="0.35">
      <c r="D51" s="214" t="s">
        <v>141</v>
      </c>
      <c r="E51" s="215"/>
      <c r="F51" s="216"/>
      <c r="G51" s="207"/>
      <c r="H51" s="207"/>
      <c r="I51" s="207"/>
      <c r="J51" s="207"/>
    </row>
    <row r="52" spans="3:24" x14ac:dyDescent="0.35">
      <c r="D52" s="154"/>
      <c r="E52" s="217"/>
      <c r="F52" s="218"/>
      <c r="G52" s="207"/>
      <c r="H52" s="207"/>
      <c r="I52" s="207"/>
      <c r="J52" s="207"/>
    </row>
    <row r="53" spans="3:24" x14ac:dyDescent="0.35">
      <c r="D53" s="154" t="s">
        <v>142</v>
      </c>
      <c r="E53" s="217"/>
      <c r="F53" s="218"/>
      <c r="G53" s="207"/>
      <c r="H53" s="207"/>
      <c r="I53" s="207"/>
      <c r="J53" s="207"/>
    </row>
    <row r="54" spans="3:24" x14ac:dyDescent="0.35">
      <c r="D54" s="154"/>
      <c r="E54" s="217"/>
      <c r="F54" s="218"/>
      <c r="G54" s="207"/>
      <c r="H54" s="207"/>
      <c r="I54" s="207"/>
      <c r="J54" s="207"/>
    </row>
    <row r="55" spans="3:24" x14ac:dyDescent="0.35">
      <c r="D55" s="154"/>
      <c r="E55" s="217"/>
      <c r="F55" s="218"/>
      <c r="G55" s="207"/>
      <c r="H55" s="207"/>
      <c r="I55" s="207"/>
      <c r="J55" s="207"/>
    </row>
    <row r="56" spans="3:24" x14ac:dyDescent="0.35">
      <c r="D56" s="154" t="s">
        <v>27</v>
      </c>
      <c r="E56" s="217"/>
      <c r="F56" s="218"/>
      <c r="G56" s="207"/>
      <c r="H56" s="207"/>
      <c r="I56" s="207"/>
      <c r="J56" s="207"/>
    </row>
    <row r="57" spans="3:24" x14ac:dyDescent="0.35">
      <c r="D57" s="219"/>
      <c r="E57" s="217"/>
      <c r="F57" s="220"/>
      <c r="G57" s="204"/>
      <c r="H57" s="204"/>
      <c r="I57" s="204"/>
      <c r="J57" s="204"/>
    </row>
    <row r="58" spans="3:24" x14ac:dyDescent="0.35">
      <c r="D58" s="219"/>
      <c r="E58" s="217"/>
      <c r="F58" s="220"/>
      <c r="G58" s="204"/>
      <c r="H58" s="204"/>
      <c r="I58" s="204"/>
      <c r="J58" s="204"/>
    </row>
    <row r="59" spans="3:24" x14ac:dyDescent="0.35">
      <c r="D59" s="219"/>
      <c r="E59" s="217"/>
      <c r="F59" s="220"/>
      <c r="G59" s="204"/>
      <c r="H59" s="204"/>
      <c r="I59" s="204"/>
      <c r="J59" s="204"/>
    </row>
    <row r="60" spans="3:24" x14ac:dyDescent="0.35">
      <c r="D60" s="219"/>
      <c r="E60" s="217"/>
      <c r="F60" s="220"/>
      <c r="G60" s="204"/>
      <c r="H60" s="204"/>
      <c r="I60" s="204"/>
      <c r="J60" s="204"/>
    </row>
    <row r="61" spans="3:24" ht="15" thickBot="1" x14ac:dyDescent="0.4">
      <c r="D61" s="221"/>
      <c r="E61" s="222"/>
      <c r="F61" s="223"/>
      <c r="G61" s="204"/>
      <c r="H61" s="204"/>
      <c r="I61" s="204"/>
      <c r="J61" s="204"/>
    </row>
  </sheetData>
  <sheetProtection algorithmName="SHA-512" hashValue="jIvVqiHeIgY9BpB6QbW+SRRUX6KwtwLHNP8LH1s5+Es+AI506WZXY+zJgO+y8saLgx7SidVa1Ain66WPWoAr9Q==" saltValue="4sHz/tuKQZzlSqaRlVcVtg==" spinCount="100000" sheet="1" formatCells="0" formatColumns="0" formatRows="0" insertColumns="0" insertRows="0" insertHyperlinks="0" deleteColumns="0" deleteRows="0" sort="0" autoFilter="0" pivotTables="0"/>
  <mergeCells count="5">
    <mergeCell ref="D2:E2"/>
    <mergeCell ref="D3:E3"/>
    <mergeCell ref="B6:B7"/>
    <mergeCell ref="B5:K5"/>
    <mergeCell ref="L5:X5"/>
  </mergeCells>
  <conditionalFormatting sqref="L9:S48">
    <cfRule type="expression" dxfId="43" priority="1">
      <formula>L9&lt;&gt;C9</formula>
    </cfRule>
  </conditionalFormatting>
  <conditionalFormatting sqref="W8:W48">
    <cfRule type="containsText" dxfId="42" priority="2" operator="containsText" text="KO">
      <formula>NOT(ISERROR(SEARCH("KO",W8)))</formula>
    </cfRule>
    <cfRule type="containsText" dxfId="41" priority="3" operator="containsText" text="OK">
      <formula>NOT(ISERROR(SEARCH("OK",W8)))</formula>
    </cfRule>
  </conditionalFormatting>
  <dataValidations count="3">
    <dataValidation type="list" allowBlank="1" showInputMessage="1" showErrorMessage="1" sqref="T8:T48" xr:uid="{7562952C-A6C6-4E3B-9934-2D418D3237B1}">
      <formula1>"Oui,Non,Sans objet"</formula1>
    </dataValidation>
    <dataValidation type="list" allowBlank="1" showInputMessage="1" showErrorMessage="1" sqref="D8:D48" xr:uid="{8B35B83A-26CA-4BF0-BCA3-F5E7883365E3}">
      <formula1>"Création groupes opérationnels, Projets groupes opérationnels, Diffusion résultats"</formula1>
    </dataValidation>
    <dataValidation type="list" allowBlank="1" showInputMessage="1" showErrorMessage="1" sqref="C8:C48" xr:uid="{755D6B7E-7328-4852-A522-A28A9B79BAE1}">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FA95-170D-477E-AF6B-3CAE7FE75808}">
  <sheetPr>
    <tabColor theme="8" tint="0.59999389629810485"/>
  </sheetPr>
  <dimension ref="B1:AM64"/>
  <sheetViews>
    <sheetView showGridLines="0" zoomScale="80" zoomScaleNormal="80" workbookViewId="0">
      <selection activeCell="C9" sqref="C9"/>
    </sheetView>
  </sheetViews>
  <sheetFormatPr baseColWidth="10" defaultColWidth="11.54296875" defaultRowHeight="14.5" outlineLevelCol="1" x14ac:dyDescent="0.35"/>
  <cols>
    <col min="1" max="1" width="5.6328125" style="854" customWidth="1"/>
    <col min="2" max="2" width="11.54296875" style="854"/>
    <col min="3" max="5" width="24.6328125" style="854" customWidth="1"/>
    <col min="6" max="6" width="13.08984375" style="854" customWidth="1"/>
    <col min="7" max="7" width="17.6328125" style="854" customWidth="1"/>
    <col min="8" max="8" width="14" style="854" customWidth="1"/>
    <col min="9" max="9" width="17.90625" style="854" customWidth="1"/>
    <col min="10" max="10" width="17.54296875" style="854" customWidth="1"/>
    <col min="11" max="11" width="19.08984375" style="854" customWidth="1"/>
    <col min="12" max="12" width="16.36328125" style="854" customWidth="1"/>
    <col min="13" max="13" width="18.36328125" style="854" customWidth="1"/>
    <col min="14" max="14" width="27.26953125" style="854" customWidth="1"/>
    <col min="15" max="16" width="18" style="854" customWidth="1"/>
    <col min="17" max="19" width="24.6328125" style="854" hidden="1" customWidth="1" outlineLevel="1"/>
    <col min="20" max="20" width="13.08984375" style="854" hidden="1" customWidth="1" outlineLevel="1"/>
    <col min="21" max="21" width="17.6328125" style="854" hidden="1" customWidth="1" outlineLevel="1"/>
    <col min="22" max="22" width="14" style="854" hidden="1" customWidth="1" outlineLevel="1"/>
    <col min="23" max="23" width="17.90625" style="854" hidden="1" customWidth="1" outlineLevel="1"/>
    <col min="24" max="24" width="17.54296875" style="854" hidden="1" customWidth="1" outlineLevel="1"/>
    <col min="25" max="25" width="19.08984375" style="854" hidden="1" customWidth="1" outlineLevel="1"/>
    <col min="26" max="26" width="16.36328125" style="854" hidden="1" customWidth="1" outlineLevel="1"/>
    <col min="27" max="27" width="18.36328125" style="854" hidden="1" customWidth="1" outlineLevel="1"/>
    <col min="28" max="31" width="23.6328125" style="854" hidden="1" customWidth="1" outlineLevel="1"/>
    <col min="32" max="32" width="24.36328125" style="854" hidden="1" customWidth="1" outlineLevel="1"/>
    <col min="33" max="33" width="48.6328125" style="854" hidden="1" customWidth="1" outlineLevel="1"/>
    <col min="34" max="34" width="30.453125" style="854" hidden="1" customWidth="1" outlineLevel="1"/>
    <col min="35" max="35" width="11.54296875" style="854" collapsed="1"/>
    <col min="36" max="16384" width="11.54296875" style="854"/>
  </cols>
  <sheetData>
    <row r="1" spans="2:39" ht="15" thickBot="1" x14ac:dyDescent="0.4"/>
    <row r="2" spans="2:39" ht="18.5" customHeight="1" x14ac:dyDescent="0.35">
      <c r="C2" s="855"/>
      <c r="D2" s="1123" t="s">
        <v>34</v>
      </c>
      <c r="E2" s="1124"/>
      <c r="F2" s="1124"/>
      <c r="G2" s="1124"/>
      <c r="H2" s="1124"/>
      <c r="I2" s="1125"/>
    </row>
    <row r="3" spans="2:39" ht="36.5" customHeight="1" thickBot="1" x14ac:dyDescent="0.4">
      <c r="C3" s="735"/>
      <c r="D3" s="1064" t="s">
        <v>259</v>
      </c>
      <c r="E3" s="1065"/>
      <c r="F3" s="1065"/>
      <c r="G3" s="1065"/>
      <c r="H3" s="1065"/>
      <c r="I3" s="1066"/>
    </row>
    <row r="4" spans="2:39" ht="15" thickBot="1" x14ac:dyDescent="0.4"/>
    <row r="5" spans="2:39" ht="26.4" customHeight="1" thickBot="1" x14ac:dyDescent="0.4">
      <c r="B5" s="1094" t="s">
        <v>165</v>
      </c>
      <c r="C5" s="1095"/>
      <c r="D5" s="1095"/>
      <c r="E5" s="1095"/>
      <c r="F5" s="1095"/>
      <c r="G5" s="1095"/>
      <c r="H5" s="1095"/>
      <c r="I5" s="1095"/>
      <c r="J5" s="1095"/>
      <c r="K5" s="1095"/>
      <c r="L5" s="1095"/>
      <c r="M5" s="1095"/>
      <c r="N5" s="1095"/>
      <c r="O5" s="1095"/>
      <c r="P5" s="1096"/>
      <c r="Q5" s="1045" t="s">
        <v>166</v>
      </c>
      <c r="R5" s="1046"/>
      <c r="S5" s="1046"/>
      <c r="T5" s="1046"/>
      <c r="U5" s="1046"/>
      <c r="V5" s="1046"/>
      <c r="W5" s="1046"/>
      <c r="X5" s="1046"/>
      <c r="Y5" s="1046"/>
      <c r="Z5" s="1046"/>
      <c r="AA5" s="1046"/>
      <c r="AB5" s="1046"/>
      <c r="AC5" s="1046"/>
      <c r="AD5" s="1046"/>
      <c r="AE5" s="1046"/>
      <c r="AF5" s="1046"/>
      <c r="AG5" s="1046"/>
      <c r="AH5" s="1047"/>
      <c r="AK5" s="856"/>
      <c r="AL5" s="856"/>
      <c r="AM5" s="856"/>
    </row>
    <row r="6" spans="2:39" ht="75" customHeight="1" x14ac:dyDescent="0.35">
      <c r="B6" s="1040" t="s">
        <v>100</v>
      </c>
      <c r="C6" s="522" t="s">
        <v>272</v>
      </c>
      <c r="D6" s="857" t="s">
        <v>60</v>
      </c>
      <c r="E6" s="452" t="s">
        <v>167</v>
      </c>
      <c r="F6" s="857" t="s">
        <v>168</v>
      </c>
      <c r="G6" s="857" t="s">
        <v>169</v>
      </c>
      <c r="H6" s="857" t="s">
        <v>171</v>
      </c>
      <c r="I6" s="857" t="s">
        <v>174</v>
      </c>
      <c r="J6" s="857" t="s">
        <v>178</v>
      </c>
      <c r="K6" s="857" t="s">
        <v>173</v>
      </c>
      <c r="L6" s="857" t="s">
        <v>179</v>
      </c>
      <c r="M6" s="857" t="s">
        <v>180</v>
      </c>
      <c r="N6" s="857" t="s">
        <v>188</v>
      </c>
      <c r="O6" s="857" t="s">
        <v>261</v>
      </c>
      <c r="P6" s="905" t="s">
        <v>8</v>
      </c>
      <c r="Q6" s="525" t="s">
        <v>272</v>
      </c>
      <c r="R6" s="859" t="s">
        <v>60</v>
      </c>
      <c r="S6" s="614" t="s">
        <v>167</v>
      </c>
      <c r="T6" s="859" t="s">
        <v>168</v>
      </c>
      <c r="U6" s="859" t="s">
        <v>169</v>
      </c>
      <c r="V6" s="859" t="s">
        <v>171</v>
      </c>
      <c r="W6" s="859" t="s">
        <v>174</v>
      </c>
      <c r="X6" s="859" t="s">
        <v>178</v>
      </c>
      <c r="Y6" s="859" t="s">
        <v>173</v>
      </c>
      <c r="Z6" s="859" t="s">
        <v>179</v>
      </c>
      <c r="AA6" s="859" t="s">
        <v>180</v>
      </c>
      <c r="AB6" s="859" t="s">
        <v>329</v>
      </c>
      <c r="AC6" s="859" t="s">
        <v>261</v>
      </c>
      <c r="AD6" s="528" t="s">
        <v>124</v>
      </c>
      <c r="AE6" s="614" t="s">
        <v>53</v>
      </c>
      <c r="AF6" s="615" t="s">
        <v>54</v>
      </c>
      <c r="AG6" s="614" t="s">
        <v>43</v>
      </c>
      <c r="AH6" s="860" t="s">
        <v>41</v>
      </c>
      <c r="AK6" s="856"/>
      <c r="AL6" s="861"/>
      <c r="AM6" s="856"/>
    </row>
    <row r="7" spans="2:39" ht="130" x14ac:dyDescent="0.35">
      <c r="B7" s="1122"/>
      <c r="C7" s="531" t="s">
        <v>271</v>
      </c>
      <c r="D7" s="862" t="s">
        <v>97</v>
      </c>
      <c r="E7" s="618" t="s">
        <v>258</v>
      </c>
      <c r="F7" s="863"/>
      <c r="G7" s="621" t="s">
        <v>170</v>
      </c>
      <c r="H7" s="618" t="s">
        <v>177</v>
      </c>
      <c r="I7" s="621" t="s">
        <v>176</v>
      </c>
      <c r="J7" s="618" t="s">
        <v>175</v>
      </c>
      <c r="K7" s="621" t="s">
        <v>181</v>
      </c>
      <c r="L7" s="618" t="s">
        <v>185</v>
      </c>
      <c r="M7" s="621" t="s">
        <v>182</v>
      </c>
      <c r="N7" s="621" t="s">
        <v>184</v>
      </c>
      <c r="O7" s="618" t="s">
        <v>260</v>
      </c>
      <c r="P7" s="767" t="s">
        <v>11</v>
      </c>
      <c r="Q7" s="537" t="s">
        <v>46</v>
      </c>
      <c r="R7" s="538" t="s">
        <v>46</v>
      </c>
      <c r="S7" s="538" t="s">
        <v>55</v>
      </c>
      <c r="T7" s="538" t="s">
        <v>55</v>
      </c>
      <c r="U7" s="538" t="s">
        <v>55</v>
      </c>
      <c r="V7" s="538" t="s">
        <v>55</v>
      </c>
      <c r="W7" s="538" t="s">
        <v>55</v>
      </c>
      <c r="X7" s="538" t="s">
        <v>55</v>
      </c>
      <c r="Y7" s="538" t="s">
        <v>55</v>
      </c>
      <c r="Z7" s="538" t="s">
        <v>55</v>
      </c>
      <c r="AA7" s="538" t="s">
        <v>55</v>
      </c>
      <c r="AB7" s="538" t="s">
        <v>55</v>
      </c>
      <c r="AC7" s="538" t="s">
        <v>55</v>
      </c>
      <c r="AD7" s="538" t="s">
        <v>222</v>
      </c>
      <c r="AE7" s="538" t="s">
        <v>55</v>
      </c>
      <c r="AF7" s="538" t="s">
        <v>44</v>
      </c>
      <c r="AG7" s="538" t="s">
        <v>45</v>
      </c>
      <c r="AH7" s="864" t="s">
        <v>46</v>
      </c>
      <c r="AK7" s="856"/>
      <c r="AL7" s="865"/>
      <c r="AM7" s="856"/>
    </row>
    <row r="8" spans="2:39" ht="29.5" thickBot="1" x14ac:dyDescent="0.4">
      <c r="B8" s="540" t="s">
        <v>101</v>
      </c>
      <c r="C8" s="549" t="s">
        <v>0</v>
      </c>
      <c r="D8" s="651" t="s">
        <v>192</v>
      </c>
      <c r="E8" s="651" t="s">
        <v>356</v>
      </c>
      <c r="F8" s="866">
        <v>5</v>
      </c>
      <c r="G8" s="867">
        <v>11.88</v>
      </c>
      <c r="H8" s="868">
        <v>60</v>
      </c>
      <c r="I8" s="867">
        <f>G8*H8</f>
        <v>712.80000000000007</v>
      </c>
      <c r="J8" s="868">
        <v>10</v>
      </c>
      <c r="K8" s="867">
        <f>J8*20</f>
        <v>200</v>
      </c>
      <c r="L8" s="868">
        <v>20</v>
      </c>
      <c r="M8" s="270">
        <f>L8*17.7</f>
        <v>354</v>
      </c>
      <c r="N8" s="869">
        <f>I8+K8+M8</f>
        <v>1266.8000000000002</v>
      </c>
      <c r="O8" s="651"/>
      <c r="P8" s="906"/>
      <c r="Q8" s="870" t="str">
        <f t="shared" ref="Q8:Q43" si="0">C8</f>
        <v>Chef de file</v>
      </c>
      <c r="R8" s="871" t="str">
        <f t="shared" ref="R8:R43" si="1">D8</f>
        <v>Projets groupes opérationnels</v>
      </c>
      <c r="S8" s="871" t="str">
        <f t="shared" ref="S8:S43" si="2">E8</f>
        <v>Séminaire</v>
      </c>
      <c r="T8" s="866">
        <f t="shared" ref="T8:T43" si="3">F8</f>
        <v>5</v>
      </c>
      <c r="U8" s="872">
        <f t="shared" ref="U8:U43" si="4">G8</f>
        <v>11.88</v>
      </c>
      <c r="V8" s="866">
        <f t="shared" ref="V8:V43" si="5">H8</f>
        <v>60</v>
      </c>
      <c r="W8" s="872">
        <f t="shared" ref="W8:W43" si="6">I8</f>
        <v>712.80000000000007</v>
      </c>
      <c r="X8" s="866">
        <f t="shared" ref="X8:X43" si="7">J8</f>
        <v>10</v>
      </c>
      <c r="Y8" s="872">
        <f t="shared" ref="Y8:Y43" si="8">K8</f>
        <v>200</v>
      </c>
      <c r="Z8" s="866">
        <f t="shared" ref="Z8:Z43" si="9">L8</f>
        <v>20</v>
      </c>
      <c r="AA8" s="872">
        <f t="shared" ref="AA8:AA43" si="10">M8</f>
        <v>354</v>
      </c>
      <c r="AB8" s="872">
        <f>W8+Y8+AA8</f>
        <v>1266.8000000000002</v>
      </c>
      <c r="AC8" s="871">
        <f t="shared" ref="AC8:AC43" si="11">O8</f>
        <v>0</v>
      </c>
      <c r="AD8" s="549" t="s">
        <v>26</v>
      </c>
      <c r="AE8" s="873">
        <f>AB8</f>
        <v>1266.8000000000002</v>
      </c>
      <c r="AF8" s="874"/>
      <c r="AG8" s="875" t="str">
        <f t="shared" ref="AG8:AG48" si="12">_xlfn.IFS(AE8&gt;N8,"KO : Le montant retenu est supérieur au montant présenté. Merci de revoir la ligne de dépense ou plafonner son montant.",N8=0,"",AE8=N8,"OK",AE8&lt;N8,"Montant instruit inférieur au montant présenté.")</f>
        <v>OK</v>
      </c>
      <c r="AH8" s="271">
        <f t="shared" ref="AH8:AH48" si="13">N8-AE8</f>
        <v>0</v>
      </c>
      <c r="AK8" s="856"/>
      <c r="AL8" s="876"/>
      <c r="AM8" s="856"/>
    </row>
    <row r="9" spans="2:39" x14ac:dyDescent="0.35">
      <c r="B9" s="457">
        <v>1</v>
      </c>
      <c r="C9" s="236"/>
      <c r="D9" s="22"/>
      <c r="E9" s="22"/>
      <c r="F9" s="49"/>
      <c r="G9" s="72"/>
      <c r="H9" s="49"/>
      <c r="I9" s="877">
        <f>F9*G9*H9</f>
        <v>0</v>
      </c>
      <c r="J9" s="49"/>
      <c r="K9" s="877">
        <f>J9*20</f>
        <v>0</v>
      </c>
      <c r="L9" s="49"/>
      <c r="M9" s="73">
        <f>L9*17.7</f>
        <v>0</v>
      </c>
      <c r="N9" s="74">
        <f>I9+K9+M9</f>
        <v>0</v>
      </c>
      <c r="O9" s="281"/>
      <c r="P9" s="268"/>
      <c r="Q9" s="663">
        <f t="shared" si="0"/>
        <v>0</v>
      </c>
      <c r="R9" s="383">
        <f t="shared" si="1"/>
        <v>0</v>
      </c>
      <c r="S9" s="383">
        <f t="shared" si="2"/>
        <v>0</v>
      </c>
      <c r="T9" s="878">
        <f t="shared" si="3"/>
        <v>0</v>
      </c>
      <c r="U9" s="673">
        <f t="shared" si="4"/>
        <v>0</v>
      </c>
      <c r="V9" s="878">
        <f t="shared" si="5"/>
        <v>0</v>
      </c>
      <c r="W9" s="673">
        <f t="shared" si="6"/>
        <v>0</v>
      </c>
      <c r="X9" s="878">
        <f t="shared" si="7"/>
        <v>0</v>
      </c>
      <c r="Y9" s="673">
        <f t="shared" si="8"/>
        <v>0</v>
      </c>
      <c r="Z9" s="878">
        <f t="shared" si="9"/>
        <v>0</v>
      </c>
      <c r="AA9" s="673">
        <f t="shared" si="10"/>
        <v>0</v>
      </c>
      <c r="AB9" s="673">
        <f>W9+Y9+AA9</f>
        <v>0</v>
      </c>
      <c r="AC9" s="383">
        <f t="shared" si="11"/>
        <v>0</v>
      </c>
      <c r="AD9" s="879"/>
      <c r="AE9" s="272">
        <f>AB9</f>
        <v>0</v>
      </c>
      <c r="AF9" s="880"/>
      <c r="AG9" s="881" t="str">
        <f t="shared" si="12"/>
        <v/>
      </c>
      <c r="AH9" s="273">
        <f t="shared" si="13"/>
        <v>0</v>
      </c>
      <c r="AK9" s="856"/>
      <c r="AL9" s="856"/>
      <c r="AM9" s="856"/>
    </row>
    <row r="10" spans="2:39" x14ac:dyDescent="0.35">
      <c r="B10" s="457">
        <v>2</v>
      </c>
      <c r="C10" s="280"/>
      <c r="D10" s="41"/>
      <c r="E10" s="41"/>
      <c r="F10" s="101"/>
      <c r="G10" s="100"/>
      <c r="H10" s="101"/>
      <c r="I10" s="882">
        <f t="shared" ref="I10:I29" si="14">F10*G10*H10</f>
        <v>0</v>
      </c>
      <c r="J10" s="101"/>
      <c r="K10" s="882">
        <f t="shared" ref="K10:K29" si="15">J10*20</f>
        <v>0</v>
      </c>
      <c r="L10" s="101"/>
      <c r="M10" s="76">
        <f t="shared" ref="M10:M29" si="16">L10*17.7</f>
        <v>0</v>
      </c>
      <c r="N10" s="77">
        <f t="shared" ref="N10:N29" si="17">I10+K10+M10</f>
        <v>0</v>
      </c>
      <c r="O10" s="282"/>
      <c r="P10" s="315"/>
      <c r="Q10" s="482">
        <f t="shared" ref="Q10:Q29" si="18">C10</f>
        <v>0</v>
      </c>
      <c r="R10" s="387">
        <f t="shared" ref="R10:R29" si="19">D10</f>
        <v>0</v>
      </c>
      <c r="S10" s="387">
        <f t="shared" ref="S10:S29" si="20">E10</f>
        <v>0</v>
      </c>
      <c r="T10" s="883">
        <f t="shared" ref="T10:T29" si="21">F10</f>
        <v>0</v>
      </c>
      <c r="U10" s="690">
        <f t="shared" ref="U10:U29" si="22">G10</f>
        <v>0</v>
      </c>
      <c r="V10" s="883">
        <f t="shared" ref="V10:V29" si="23">H10</f>
        <v>0</v>
      </c>
      <c r="W10" s="690">
        <f t="shared" ref="W10:W29" si="24">I10</f>
        <v>0</v>
      </c>
      <c r="X10" s="883">
        <f t="shared" ref="X10:X29" si="25">J10</f>
        <v>0</v>
      </c>
      <c r="Y10" s="690">
        <f t="shared" ref="Y10:Y29" si="26">K10</f>
        <v>0</v>
      </c>
      <c r="Z10" s="883">
        <f t="shared" ref="Z10:Z29" si="27">L10</f>
        <v>0</v>
      </c>
      <c r="AA10" s="690">
        <f t="shared" ref="AA10:AA29" si="28">M10</f>
        <v>0</v>
      </c>
      <c r="AB10" s="690">
        <f>W10+Y10+AA10</f>
        <v>0</v>
      </c>
      <c r="AC10" s="387">
        <f t="shared" ref="AC10:AC29" si="29">O10</f>
        <v>0</v>
      </c>
      <c r="AD10" s="884"/>
      <c r="AE10" s="121">
        <f>AB10</f>
        <v>0</v>
      </c>
      <c r="AF10" s="885"/>
      <c r="AG10" s="886" t="str">
        <f t="shared" ref="AG10:AG29" si="30">_xlfn.IFS(AE10&gt;N10,"KO : Le montant retenu est supérieur au montant présenté. Merci de revoir la ligne de dépense ou plafonner son montant.",N10=0,"",AE10=N10,"OK",AE10&lt;N10,"Montant instruit inférieur au montant présenté.")</f>
        <v/>
      </c>
      <c r="AH10" s="274">
        <f t="shared" ref="AH10:AH29" si="31">N10-AE10</f>
        <v>0</v>
      </c>
      <c r="AK10" s="856"/>
      <c r="AL10" s="856"/>
      <c r="AM10" s="856"/>
    </row>
    <row r="11" spans="2:39" x14ac:dyDescent="0.35">
      <c r="B11" s="457">
        <v>3</v>
      </c>
      <c r="C11" s="280"/>
      <c r="D11" s="41"/>
      <c r="E11" s="41"/>
      <c r="F11" s="101"/>
      <c r="G11" s="100"/>
      <c r="H11" s="101"/>
      <c r="I11" s="882">
        <f t="shared" si="14"/>
        <v>0</v>
      </c>
      <c r="J11" s="101"/>
      <c r="K11" s="882">
        <f t="shared" si="15"/>
        <v>0</v>
      </c>
      <c r="L11" s="101"/>
      <c r="M11" s="76">
        <f t="shared" si="16"/>
        <v>0</v>
      </c>
      <c r="N11" s="77">
        <f t="shared" si="17"/>
        <v>0</v>
      </c>
      <c r="O11" s="282"/>
      <c r="P11" s="315"/>
      <c r="Q11" s="482">
        <f t="shared" si="18"/>
        <v>0</v>
      </c>
      <c r="R11" s="387">
        <f t="shared" si="19"/>
        <v>0</v>
      </c>
      <c r="S11" s="387">
        <f t="shared" si="20"/>
        <v>0</v>
      </c>
      <c r="T11" s="883">
        <f t="shared" si="21"/>
        <v>0</v>
      </c>
      <c r="U11" s="690">
        <f t="shared" si="22"/>
        <v>0</v>
      </c>
      <c r="V11" s="883">
        <f t="shared" si="23"/>
        <v>0</v>
      </c>
      <c r="W11" s="690">
        <f t="shared" si="24"/>
        <v>0</v>
      </c>
      <c r="X11" s="883">
        <f t="shared" si="25"/>
        <v>0</v>
      </c>
      <c r="Y11" s="690">
        <f t="shared" si="26"/>
        <v>0</v>
      </c>
      <c r="Z11" s="883">
        <f t="shared" si="27"/>
        <v>0</v>
      </c>
      <c r="AA11" s="690">
        <f t="shared" si="28"/>
        <v>0</v>
      </c>
      <c r="AB11" s="690">
        <f t="shared" ref="AB11:AB48" si="32">W11+Y11+AA11</f>
        <v>0</v>
      </c>
      <c r="AC11" s="387">
        <f t="shared" si="29"/>
        <v>0</v>
      </c>
      <c r="AD11" s="884"/>
      <c r="AE11" s="121">
        <f t="shared" ref="AE11:AE29" si="33">AB11</f>
        <v>0</v>
      </c>
      <c r="AF11" s="885"/>
      <c r="AG11" s="886" t="str">
        <f t="shared" si="30"/>
        <v/>
      </c>
      <c r="AH11" s="274">
        <f t="shared" si="31"/>
        <v>0</v>
      </c>
      <c r="AK11" s="856"/>
      <c r="AL11" s="856"/>
      <c r="AM11" s="856"/>
    </row>
    <row r="12" spans="2:39" x14ac:dyDescent="0.35">
      <c r="B12" s="457">
        <v>4</v>
      </c>
      <c r="C12" s="280"/>
      <c r="D12" s="41"/>
      <c r="E12" s="41"/>
      <c r="F12" s="101"/>
      <c r="G12" s="100"/>
      <c r="H12" s="101"/>
      <c r="I12" s="882">
        <f t="shared" si="14"/>
        <v>0</v>
      </c>
      <c r="J12" s="101"/>
      <c r="K12" s="882">
        <f t="shared" si="15"/>
        <v>0</v>
      </c>
      <c r="L12" s="101"/>
      <c r="M12" s="76">
        <f t="shared" si="16"/>
        <v>0</v>
      </c>
      <c r="N12" s="77">
        <f t="shared" si="17"/>
        <v>0</v>
      </c>
      <c r="O12" s="282"/>
      <c r="P12" s="315"/>
      <c r="Q12" s="482">
        <f t="shared" si="18"/>
        <v>0</v>
      </c>
      <c r="R12" s="387">
        <f t="shared" si="19"/>
        <v>0</v>
      </c>
      <c r="S12" s="387">
        <f t="shared" si="20"/>
        <v>0</v>
      </c>
      <c r="T12" s="883">
        <f t="shared" si="21"/>
        <v>0</v>
      </c>
      <c r="U12" s="690">
        <f t="shared" si="22"/>
        <v>0</v>
      </c>
      <c r="V12" s="883">
        <f t="shared" si="23"/>
        <v>0</v>
      </c>
      <c r="W12" s="690">
        <f t="shared" si="24"/>
        <v>0</v>
      </c>
      <c r="X12" s="883">
        <f t="shared" si="25"/>
        <v>0</v>
      </c>
      <c r="Y12" s="690">
        <f t="shared" si="26"/>
        <v>0</v>
      </c>
      <c r="Z12" s="883">
        <f t="shared" si="27"/>
        <v>0</v>
      </c>
      <c r="AA12" s="690">
        <f t="shared" si="28"/>
        <v>0</v>
      </c>
      <c r="AB12" s="690">
        <f t="shared" si="32"/>
        <v>0</v>
      </c>
      <c r="AC12" s="387">
        <f t="shared" si="29"/>
        <v>0</v>
      </c>
      <c r="AD12" s="884"/>
      <c r="AE12" s="121">
        <f t="shared" si="33"/>
        <v>0</v>
      </c>
      <c r="AF12" s="885"/>
      <c r="AG12" s="886" t="str">
        <f t="shared" si="30"/>
        <v/>
      </c>
      <c r="AH12" s="274">
        <f t="shared" si="31"/>
        <v>0</v>
      </c>
      <c r="AK12" s="856"/>
      <c r="AL12" s="856"/>
      <c r="AM12" s="856"/>
    </row>
    <row r="13" spans="2:39" x14ac:dyDescent="0.35">
      <c r="B13" s="457">
        <v>5</v>
      </c>
      <c r="C13" s="280"/>
      <c r="D13" s="41"/>
      <c r="E13" s="41"/>
      <c r="F13" s="101"/>
      <c r="G13" s="100"/>
      <c r="H13" s="101"/>
      <c r="I13" s="882">
        <f t="shared" si="14"/>
        <v>0</v>
      </c>
      <c r="J13" s="101"/>
      <c r="K13" s="882">
        <f t="shared" si="15"/>
        <v>0</v>
      </c>
      <c r="L13" s="101"/>
      <c r="M13" s="76">
        <f t="shared" si="16"/>
        <v>0</v>
      </c>
      <c r="N13" s="77">
        <f t="shared" si="17"/>
        <v>0</v>
      </c>
      <c r="O13" s="282"/>
      <c r="P13" s="315"/>
      <c r="Q13" s="482">
        <f t="shared" si="18"/>
        <v>0</v>
      </c>
      <c r="R13" s="387">
        <f t="shared" si="19"/>
        <v>0</v>
      </c>
      <c r="S13" s="387">
        <f t="shared" si="20"/>
        <v>0</v>
      </c>
      <c r="T13" s="883">
        <f t="shared" si="21"/>
        <v>0</v>
      </c>
      <c r="U13" s="690">
        <f t="shared" si="22"/>
        <v>0</v>
      </c>
      <c r="V13" s="883">
        <f t="shared" si="23"/>
        <v>0</v>
      </c>
      <c r="W13" s="690">
        <f t="shared" si="24"/>
        <v>0</v>
      </c>
      <c r="X13" s="883">
        <f t="shared" si="25"/>
        <v>0</v>
      </c>
      <c r="Y13" s="690">
        <f t="shared" si="26"/>
        <v>0</v>
      </c>
      <c r="Z13" s="883">
        <f t="shared" si="27"/>
        <v>0</v>
      </c>
      <c r="AA13" s="690">
        <f t="shared" si="28"/>
        <v>0</v>
      </c>
      <c r="AB13" s="690">
        <f t="shared" si="32"/>
        <v>0</v>
      </c>
      <c r="AC13" s="387">
        <f t="shared" si="29"/>
        <v>0</v>
      </c>
      <c r="AD13" s="884"/>
      <c r="AE13" s="121">
        <f t="shared" si="33"/>
        <v>0</v>
      </c>
      <c r="AF13" s="885"/>
      <c r="AG13" s="886" t="str">
        <f t="shared" si="30"/>
        <v/>
      </c>
      <c r="AH13" s="274">
        <f t="shared" si="31"/>
        <v>0</v>
      </c>
      <c r="AK13" s="856"/>
      <c r="AL13" s="856"/>
      <c r="AM13" s="856"/>
    </row>
    <row r="14" spans="2:39" x14ac:dyDescent="0.35">
      <c r="B14" s="457">
        <v>6</v>
      </c>
      <c r="C14" s="280"/>
      <c r="D14" s="41"/>
      <c r="E14" s="41"/>
      <c r="F14" s="101"/>
      <c r="G14" s="100"/>
      <c r="H14" s="101"/>
      <c r="I14" s="882">
        <f t="shared" si="14"/>
        <v>0</v>
      </c>
      <c r="J14" s="101"/>
      <c r="K14" s="882">
        <f t="shared" si="15"/>
        <v>0</v>
      </c>
      <c r="L14" s="101"/>
      <c r="M14" s="76">
        <f t="shared" si="16"/>
        <v>0</v>
      </c>
      <c r="N14" s="77">
        <f t="shared" si="17"/>
        <v>0</v>
      </c>
      <c r="O14" s="282"/>
      <c r="P14" s="315"/>
      <c r="Q14" s="482">
        <f t="shared" si="18"/>
        <v>0</v>
      </c>
      <c r="R14" s="387">
        <f t="shared" si="19"/>
        <v>0</v>
      </c>
      <c r="S14" s="387">
        <f t="shared" si="20"/>
        <v>0</v>
      </c>
      <c r="T14" s="883">
        <f t="shared" si="21"/>
        <v>0</v>
      </c>
      <c r="U14" s="690">
        <f t="shared" si="22"/>
        <v>0</v>
      </c>
      <c r="V14" s="883">
        <f t="shared" si="23"/>
        <v>0</v>
      </c>
      <c r="W14" s="690">
        <f t="shared" si="24"/>
        <v>0</v>
      </c>
      <c r="X14" s="883">
        <f t="shared" si="25"/>
        <v>0</v>
      </c>
      <c r="Y14" s="690">
        <f t="shared" si="26"/>
        <v>0</v>
      </c>
      <c r="Z14" s="883">
        <f t="shared" si="27"/>
        <v>0</v>
      </c>
      <c r="AA14" s="690">
        <f t="shared" si="28"/>
        <v>0</v>
      </c>
      <c r="AB14" s="690">
        <f t="shared" si="32"/>
        <v>0</v>
      </c>
      <c r="AC14" s="387">
        <f t="shared" si="29"/>
        <v>0</v>
      </c>
      <c r="AD14" s="884"/>
      <c r="AE14" s="121">
        <f t="shared" si="33"/>
        <v>0</v>
      </c>
      <c r="AF14" s="885"/>
      <c r="AG14" s="886" t="str">
        <f t="shared" si="30"/>
        <v/>
      </c>
      <c r="AH14" s="274">
        <f t="shared" si="31"/>
        <v>0</v>
      </c>
      <c r="AK14" s="856"/>
      <c r="AL14" s="856"/>
      <c r="AM14" s="856"/>
    </row>
    <row r="15" spans="2:39" x14ac:dyDescent="0.35">
      <c r="B15" s="457">
        <v>7</v>
      </c>
      <c r="C15" s="280"/>
      <c r="D15" s="41"/>
      <c r="E15" s="41"/>
      <c r="F15" s="101"/>
      <c r="G15" s="100"/>
      <c r="H15" s="101"/>
      <c r="I15" s="882">
        <f t="shared" si="14"/>
        <v>0</v>
      </c>
      <c r="J15" s="101"/>
      <c r="K15" s="882">
        <f t="shared" si="15"/>
        <v>0</v>
      </c>
      <c r="L15" s="101"/>
      <c r="M15" s="76">
        <f t="shared" si="16"/>
        <v>0</v>
      </c>
      <c r="N15" s="77">
        <f t="shared" si="17"/>
        <v>0</v>
      </c>
      <c r="O15" s="282"/>
      <c r="P15" s="315"/>
      <c r="Q15" s="482">
        <f t="shared" si="18"/>
        <v>0</v>
      </c>
      <c r="R15" s="387">
        <f t="shared" si="19"/>
        <v>0</v>
      </c>
      <c r="S15" s="387">
        <f t="shared" si="20"/>
        <v>0</v>
      </c>
      <c r="T15" s="883">
        <f t="shared" si="21"/>
        <v>0</v>
      </c>
      <c r="U15" s="690">
        <f t="shared" si="22"/>
        <v>0</v>
      </c>
      <c r="V15" s="883">
        <f t="shared" si="23"/>
        <v>0</v>
      </c>
      <c r="W15" s="690">
        <f t="shared" si="24"/>
        <v>0</v>
      </c>
      <c r="X15" s="883">
        <f t="shared" si="25"/>
        <v>0</v>
      </c>
      <c r="Y15" s="690">
        <f t="shared" si="26"/>
        <v>0</v>
      </c>
      <c r="Z15" s="883">
        <f t="shared" si="27"/>
        <v>0</v>
      </c>
      <c r="AA15" s="690">
        <f t="shared" si="28"/>
        <v>0</v>
      </c>
      <c r="AB15" s="690">
        <f t="shared" si="32"/>
        <v>0</v>
      </c>
      <c r="AC15" s="387">
        <f t="shared" si="29"/>
        <v>0</v>
      </c>
      <c r="AD15" s="884"/>
      <c r="AE15" s="121">
        <f t="shared" si="33"/>
        <v>0</v>
      </c>
      <c r="AF15" s="885"/>
      <c r="AG15" s="886" t="str">
        <f t="shared" si="30"/>
        <v/>
      </c>
      <c r="AH15" s="274">
        <f t="shared" si="31"/>
        <v>0</v>
      </c>
      <c r="AK15" s="856"/>
      <c r="AL15" s="856"/>
      <c r="AM15" s="856"/>
    </row>
    <row r="16" spans="2:39" x14ac:dyDescent="0.35">
      <c r="B16" s="457">
        <v>8</v>
      </c>
      <c r="C16" s="280"/>
      <c r="D16" s="41"/>
      <c r="E16" s="41"/>
      <c r="F16" s="101"/>
      <c r="G16" s="100"/>
      <c r="H16" s="101"/>
      <c r="I16" s="882">
        <f t="shared" si="14"/>
        <v>0</v>
      </c>
      <c r="J16" s="101"/>
      <c r="K16" s="882">
        <f t="shared" si="15"/>
        <v>0</v>
      </c>
      <c r="L16" s="101"/>
      <c r="M16" s="76">
        <f t="shared" si="16"/>
        <v>0</v>
      </c>
      <c r="N16" s="77">
        <f t="shared" si="17"/>
        <v>0</v>
      </c>
      <c r="O16" s="282"/>
      <c r="P16" s="315"/>
      <c r="Q16" s="482">
        <f t="shared" si="18"/>
        <v>0</v>
      </c>
      <c r="R16" s="387">
        <f t="shared" si="19"/>
        <v>0</v>
      </c>
      <c r="S16" s="387">
        <f t="shared" si="20"/>
        <v>0</v>
      </c>
      <c r="T16" s="883">
        <f t="shared" si="21"/>
        <v>0</v>
      </c>
      <c r="U16" s="690">
        <f t="shared" si="22"/>
        <v>0</v>
      </c>
      <c r="V16" s="883">
        <f t="shared" si="23"/>
        <v>0</v>
      </c>
      <c r="W16" s="690">
        <f t="shared" si="24"/>
        <v>0</v>
      </c>
      <c r="X16" s="883">
        <f t="shared" si="25"/>
        <v>0</v>
      </c>
      <c r="Y16" s="690">
        <f t="shared" si="26"/>
        <v>0</v>
      </c>
      <c r="Z16" s="883">
        <f t="shared" si="27"/>
        <v>0</v>
      </c>
      <c r="AA16" s="690">
        <f t="shared" si="28"/>
        <v>0</v>
      </c>
      <c r="AB16" s="690">
        <f t="shared" si="32"/>
        <v>0</v>
      </c>
      <c r="AC16" s="387">
        <f t="shared" si="29"/>
        <v>0</v>
      </c>
      <c r="AD16" s="884"/>
      <c r="AE16" s="121">
        <f t="shared" si="33"/>
        <v>0</v>
      </c>
      <c r="AF16" s="885"/>
      <c r="AG16" s="886" t="str">
        <f t="shared" si="30"/>
        <v/>
      </c>
      <c r="AH16" s="274">
        <f t="shared" si="31"/>
        <v>0</v>
      </c>
      <c r="AK16" s="856"/>
      <c r="AL16" s="856"/>
      <c r="AM16" s="856"/>
    </row>
    <row r="17" spans="2:39" x14ac:dyDescent="0.35">
      <c r="B17" s="457">
        <v>9</v>
      </c>
      <c r="C17" s="280"/>
      <c r="D17" s="41"/>
      <c r="E17" s="41"/>
      <c r="F17" s="101"/>
      <c r="G17" s="100"/>
      <c r="H17" s="101"/>
      <c r="I17" s="882">
        <f t="shared" si="14"/>
        <v>0</v>
      </c>
      <c r="J17" s="101"/>
      <c r="K17" s="882">
        <f t="shared" si="15"/>
        <v>0</v>
      </c>
      <c r="L17" s="101"/>
      <c r="M17" s="76">
        <f t="shared" si="16"/>
        <v>0</v>
      </c>
      <c r="N17" s="77">
        <f t="shared" si="17"/>
        <v>0</v>
      </c>
      <c r="O17" s="282"/>
      <c r="P17" s="315"/>
      <c r="Q17" s="482">
        <f t="shared" si="18"/>
        <v>0</v>
      </c>
      <c r="R17" s="387">
        <f t="shared" si="19"/>
        <v>0</v>
      </c>
      <c r="S17" s="387">
        <f t="shared" si="20"/>
        <v>0</v>
      </c>
      <c r="T17" s="883">
        <f t="shared" si="21"/>
        <v>0</v>
      </c>
      <c r="U17" s="690">
        <f t="shared" si="22"/>
        <v>0</v>
      </c>
      <c r="V17" s="883">
        <f t="shared" si="23"/>
        <v>0</v>
      </c>
      <c r="W17" s="690">
        <f t="shared" si="24"/>
        <v>0</v>
      </c>
      <c r="X17" s="883">
        <f t="shared" si="25"/>
        <v>0</v>
      </c>
      <c r="Y17" s="690">
        <f t="shared" si="26"/>
        <v>0</v>
      </c>
      <c r="Z17" s="883">
        <f t="shared" si="27"/>
        <v>0</v>
      </c>
      <c r="AA17" s="690">
        <f t="shared" si="28"/>
        <v>0</v>
      </c>
      <c r="AB17" s="690">
        <f t="shared" si="32"/>
        <v>0</v>
      </c>
      <c r="AC17" s="387">
        <f t="shared" si="29"/>
        <v>0</v>
      </c>
      <c r="AD17" s="884"/>
      <c r="AE17" s="121">
        <f t="shared" si="33"/>
        <v>0</v>
      </c>
      <c r="AF17" s="885"/>
      <c r="AG17" s="886" t="str">
        <f t="shared" si="30"/>
        <v/>
      </c>
      <c r="AH17" s="274">
        <f t="shared" si="31"/>
        <v>0</v>
      </c>
      <c r="AK17" s="856"/>
      <c r="AL17" s="856"/>
      <c r="AM17" s="856"/>
    </row>
    <row r="18" spans="2:39" x14ac:dyDescent="0.35">
      <c r="B18" s="457">
        <v>10</v>
      </c>
      <c r="C18" s="280"/>
      <c r="D18" s="41"/>
      <c r="E18" s="41"/>
      <c r="F18" s="101"/>
      <c r="G18" s="100"/>
      <c r="H18" s="101"/>
      <c r="I18" s="882">
        <f t="shared" si="14"/>
        <v>0</v>
      </c>
      <c r="J18" s="101"/>
      <c r="K18" s="882">
        <f t="shared" si="15"/>
        <v>0</v>
      </c>
      <c r="L18" s="101"/>
      <c r="M18" s="76">
        <f t="shared" si="16"/>
        <v>0</v>
      </c>
      <c r="N18" s="77">
        <f t="shared" si="17"/>
        <v>0</v>
      </c>
      <c r="O18" s="282"/>
      <c r="P18" s="315"/>
      <c r="Q18" s="482">
        <f t="shared" si="18"/>
        <v>0</v>
      </c>
      <c r="R18" s="387">
        <f t="shared" si="19"/>
        <v>0</v>
      </c>
      <c r="S18" s="387">
        <f t="shared" si="20"/>
        <v>0</v>
      </c>
      <c r="T18" s="883">
        <f t="shared" si="21"/>
        <v>0</v>
      </c>
      <c r="U18" s="690">
        <f t="shared" si="22"/>
        <v>0</v>
      </c>
      <c r="V18" s="883">
        <f t="shared" si="23"/>
        <v>0</v>
      </c>
      <c r="W18" s="690">
        <f t="shared" si="24"/>
        <v>0</v>
      </c>
      <c r="X18" s="883">
        <f t="shared" si="25"/>
        <v>0</v>
      </c>
      <c r="Y18" s="690">
        <f t="shared" si="26"/>
        <v>0</v>
      </c>
      <c r="Z18" s="883">
        <f t="shared" si="27"/>
        <v>0</v>
      </c>
      <c r="AA18" s="690">
        <f t="shared" si="28"/>
        <v>0</v>
      </c>
      <c r="AB18" s="690">
        <f t="shared" si="32"/>
        <v>0</v>
      </c>
      <c r="AC18" s="387">
        <f t="shared" si="29"/>
        <v>0</v>
      </c>
      <c r="AD18" s="884"/>
      <c r="AE18" s="121">
        <f t="shared" si="33"/>
        <v>0</v>
      </c>
      <c r="AF18" s="885"/>
      <c r="AG18" s="886" t="str">
        <f t="shared" si="30"/>
        <v/>
      </c>
      <c r="AH18" s="274">
        <f t="shared" si="31"/>
        <v>0</v>
      </c>
      <c r="AK18" s="856"/>
      <c r="AL18" s="856"/>
      <c r="AM18" s="856"/>
    </row>
    <row r="19" spans="2:39" x14ac:dyDescent="0.35">
      <c r="B19" s="457">
        <v>11</v>
      </c>
      <c r="C19" s="280"/>
      <c r="D19" s="41"/>
      <c r="E19" s="41"/>
      <c r="F19" s="101"/>
      <c r="G19" s="100"/>
      <c r="H19" s="101"/>
      <c r="I19" s="882">
        <f t="shared" si="14"/>
        <v>0</v>
      </c>
      <c r="J19" s="101"/>
      <c r="K19" s="882">
        <f t="shared" si="15"/>
        <v>0</v>
      </c>
      <c r="L19" s="101"/>
      <c r="M19" s="76">
        <f t="shared" si="16"/>
        <v>0</v>
      </c>
      <c r="N19" s="77">
        <f t="shared" si="17"/>
        <v>0</v>
      </c>
      <c r="O19" s="282"/>
      <c r="P19" s="315"/>
      <c r="Q19" s="482">
        <f t="shared" si="18"/>
        <v>0</v>
      </c>
      <c r="R19" s="387">
        <f t="shared" si="19"/>
        <v>0</v>
      </c>
      <c r="S19" s="387">
        <f t="shared" si="20"/>
        <v>0</v>
      </c>
      <c r="T19" s="883">
        <f t="shared" si="21"/>
        <v>0</v>
      </c>
      <c r="U19" s="690">
        <f t="shared" si="22"/>
        <v>0</v>
      </c>
      <c r="V19" s="883">
        <f t="shared" si="23"/>
        <v>0</v>
      </c>
      <c r="W19" s="690">
        <f t="shared" si="24"/>
        <v>0</v>
      </c>
      <c r="X19" s="883">
        <f t="shared" si="25"/>
        <v>0</v>
      </c>
      <c r="Y19" s="690">
        <f t="shared" si="26"/>
        <v>0</v>
      </c>
      <c r="Z19" s="883">
        <f t="shared" si="27"/>
        <v>0</v>
      </c>
      <c r="AA19" s="690">
        <f t="shared" si="28"/>
        <v>0</v>
      </c>
      <c r="AB19" s="690">
        <f t="shared" si="32"/>
        <v>0</v>
      </c>
      <c r="AC19" s="387">
        <f t="shared" si="29"/>
        <v>0</v>
      </c>
      <c r="AD19" s="884"/>
      <c r="AE19" s="121">
        <f t="shared" si="33"/>
        <v>0</v>
      </c>
      <c r="AF19" s="885"/>
      <c r="AG19" s="886" t="str">
        <f t="shared" si="30"/>
        <v/>
      </c>
      <c r="AH19" s="274">
        <f t="shared" si="31"/>
        <v>0</v>
      </c>
      <c r="AK19" s="856"/>
      <c r="AL19" s="856"/>
      <c r="AM19" s="856"/>
    </row>
    <row r="20" spans="2:39" x14ac:dyDescent="0.35">
      <c r="B20" s="457">
        <v>12</v>
      </c>
      <c r="C20" s="280"/>
      <c r="D20" s="41"/>
      <c r="E20" s="41"/>
      <c r="F20" s="101"/>
      <c r="G20" s="100"/>
      <c r="H20" s="101"/>
      <c r="I20" s="882">
        <f t="shared" si="14"/>
        <v>0</v>
      </c>
      <c r="J20" s="101"/>
      <c r="K20" s="882">
        <f t="shared" si="15"/>
        <v>0</v>
      </c>
      <c r="L20" s="101"/>
      <c r="M20" s="76">
        <f t="shared" si="16"/>
        <v>0</v>
      </c>
      <c r="N20" s="77">
        <f t="shared" si="17"/>
        <v>0</v>
      </c>
      <c r="O20" s="282"/>
      <c r="P20" s="315"/>
      <c r="Q20" s="482">
        <f t="shared" si="18"/>
        <v>0</v>
      </c>
      <c r="R20" s="387">
        <f t="shared" si="19"/>
        <v>0</v>
      </c>
      <c r="S20" s="387">
        <f t="shared" si="20"/>
        <v>0</v>
      </c>
      <c r="T20" s="883">
        <f t="shared" si="21"/>
        <v>0</v>
      </c>
      <c r="U20" s="690">
        <f t="shared" si="22"/>
        <v>0</v>
      </c>
      <c r="V20" s="883">
        <f t="shared" si="23"/>
        <v>0</v>
      </c>
      <c r="W20" s="690">
        <f t="shared" si="24"/>
        <v>0</v>
      </c>
      <c r="X20" s="883">
        <f t="shared" si="25"/>
        <v>0</v>
      </c>
      <c r="Y20" s="690">
        <f t="shared" si="26"/>
        <v>0</v>
      </c>
      <c r="Z20" s="883">
        <f t="shared" si="27"/>
        <v>0</v>
      </c>
      <c r="AA20" s="690">
        <f t="shared" si="28"/>
        <v>0</v>
      </c>
      <c r="AB20" s="690">
        <f t="shared" si="32"/>
        <v>0</v>
      </c>
      <c r="AC20" s="387">
        <f t="shared" si="29"/>
        <v>0</v>
      </c>
      <c r="AD20" s="884"/>
      <c r="AE20" s="121">
        <f t="shared" si="33"/>
        <v>0</v>
      </c>
      <c r="AF20" s="885"/>
      <c r="AG20" s="886" t="str">
        <f t="shared" si="30"/>
        <v/>
      </c>
      <c r="AH20" s="274">
        <f t="shared" si="31"/>
        <v>0</v>
      </c>
      <c r="AK20" s="856"/>
      <c r="AL20" s="856"/>
      <c r="AM20" s="856"/>
    </row>
    <row r="21" spans="2:39" x14ac:dyDescent="0.35">
      <c r="B21" s="457">
        <v>13</v>
      </c>
      <c r="C21" s="280"/>
      <c r="D21" s="41"/>
      <c r="E21" s="41"/>
      <c r="F21" s="101"/>
      <c r="G21" s="100"/>
      <c r="H21" s="101"/>
      <c r="I21" s="882">
        <f t="shared" si="14"/>
        <v>0</v>
      </c>
      <c r="J21" s="101"/>
      <c r="K21" s="882">
        <f t="shared" si="15"/>
        <v>0</v>
      </c>
      <c r="L21" s="101"/>
      <c r="M21" s="76">
        <f t="shared" si="16"/>
        <v>0</v>
      </c>
      <c r="N21" s="77">
        <f t="shared" si="17"/>
        <v>0</v>
      </c>
      <c r="O21" s="282"/>
      <c r="P21" s="315"/>
      <c r="Q21" s="482">
        <f t="shared" si="18"/>
        <v>0</v>
      </c>
      <c r="R21" s="387">
        <f t="shared" si="19"/>
        <v>0</v>
      </c>
      <c r="S21" s="387">
        <f t="shared" si="20"/>
        <v>0</v>
      </c>
      <c r="T21" s="883">
        <f t="shared" si="21"/>
        <v>0</v>
      </c>
      <c r="U21" s="690">
        <f t="shared" si="22"/>
        <v>0</v>
      </c>
      <c r="V21" s="883">
        <f t="shared" si="23"/>
        <v>0</v>
      </c>
      <c r="W21" s="690">
        <f t="shared" si="24"/>
        <v>0</v>
      </c>
      <c r="X21" s="883">
        <f t="shared" si="25"/>
        <v>0</v>
      </c>
      <c r="Y21" s="690">
        <f t="shared" si="26"/>
        <v>0</v>
      </c>
      <c r="Z21" s="883">
        <f t="shared" si="27"/>
        <v>0</v>
      </c>
      <c r="AA21" s="690">
        <f t="shared" si="28"/>
        <v>0</v>
      </c>
      <c r="AB21" s="690">
        <f t="shared" si="32"/>
        <v>0</v>
      </c>
      <c r="AC21" s="387">
        <f t="shared" si="29"/>
        <v>0</v>
      </c>
      <c r="AD21" s="884"/>
      <c r="AE21" s="121">
        <f t="shared" si="33"/>
        <v>0</v>
      </c>
      <c r="AF21" s="885"/>
      <c r="AG21" s="886" t="str">
        <f t="shared" si="30"/>
        <v/>
      </c>
      <c r="AH21" s="274">
        <f t="shared" si="31"/>
        <v>0</v>
      </c>
      <c r="AK21" s="856"/>
      <c r="AL21" s="856"/>
      <c r="AM21" s="856"/>
    </row>
    <row r="22" spans="2:39" x14ac:dyDescent="0.35">
      <c r="B22" s="457">
        <v>14</v>
      </c>
      <c r="C22" s="280"/>
      <c r="D22" s="41"/>
      <c r="E22" s="41"/>
      <c r="F22" s="101"/>
      <c r="G22" s="100"/>
      <c r="H22" s="101"/>
      <c r="I22" s="882">
        <f t="shared" si="14"/>
        <v>0</v>
      </c>
      <c r="J22" s="101"/>
      <c r="K22" s="882">
        <f t="shared" si="15"/>
        <v>0</v>
      </c>
      <c r="L22" s="101"/>
      <c r="M22" s="76">
        <f t="shared" si="16"/>
        <v>0</v>
      </c>
      <c r="N22" s="77">
        <f t="shared" si="17"/>
        <v>0</v>
      </c>
      <c r="O22" s="282"/>
      <c r="P22" s="315"/>
      <c r="Q22" s="482">
        <f t="shared" si="18"/>
        <v>0</v>
      </c>
      <c r="R22" s="387">
        <f t="shared" si="19"/>
        <v>0</v>
      </c>
      <c r="S22" s="387">
        <f t="shared" si="20"/>
        <v>0</v>
      </c>
      <c r="T22" s="883">
        <f t="shared" si="21"/>
        <v>0</v>
      </c>
      <c r="U22" s="690">
        <f t="shared" si="22"/>
        <v>0</v>
      </c>
      <c r="V22" s="883">
        <f t="shared" si="23"/>
        <v>0</v>
      </c>
      <c r="W22" s="690">
        <f t="shared" si="24"/>
        <v>0</v>
      </c>
      <c r="X22" s="883">
        <f t="shared" si="25"/>
        <v>0</v>
      </c>
      <c r="Y22" s="690">
        <f t="shared" si="26"/>
        <v>0</v>
      </c>
      <c r="Z22" s="883">
        <f t="shared" si="27"/>
        <v>0</v>
      </c>
      <c r="AA22" s="690">
        <f t="shared" si="28"/>
        <v>0</v>
      </c>
      <c r="AB22" s="690">
        <f t="shared" si="32"/>
        <v>0</v>
      </c>
      <c r="AC22" s="387">
        <f t="shared" si="29"/>
        <v>0</v>
      </c>
      <c r="AD22" s="884"/>
      <c r="AE22" s="121">
        <f t="shared" si="33"/>
        <v>0</v>
      </c>
      <c r="AF22" s="885"/>
      <c r="AG22" s="886" t="str">
        <f t="shared" si="30"/>
        <v/>
      </c>
      <c r="AH22" s="274">
        <f t="shared" si="31"/>
        <v>0</v>
      </c>
      <c r="AK22" s="856"/>
      <c r="AL22" s="856"/>
      <c r="AM22" s="856"/>
    </row>
    <row r="23" spans="2:39" x14ac:dyDescent="0.35">
      <c r="B23" s="457">
        <v>15</v>
      </c>
      <c r="C23" s="280"/>
      <c r="D23" s="41"/>
      <c r="E23" s="41"/>
      <c r="F23" s="101"/>
      <c r="G23" s="100"/>
      <c r="H23" s="101"/>
      <c r="I23" s="882">
        <f t="shared" si="14"/>
        <v>0</v>
      </c>
      <c r="J23" s="101"/>
      <c r="K23" s="882">
        <f t="shared" si="15"/>
        <v>0</v>
      </c>
      <c r="L23" s="101"/>
      <c r="M23" s="76">
        <f t="shared" si="16"/>
        <v>0</v>
      </c>
      <c r="N23" s="77">
        <f t="shared" si="17"/>
        <v>0</v>
      </c>
      <c r="O23" s="282"/>
      <c r="P23" s="315"/>
      <c r="Q23" s="482">
        <f t="shared" si="18"/>
        <v>0</v>
      </c>
      <c r="R23" s="387">
        <f t="shared" si="19"/>
        <v>0</v>
      </c>
      <c r="S23" s="387">
        <f t="shared" si="20"/>
        <v>0</v>
      </c>
      <c r="T23" s="883">
        <f t="shared" si="21"/>
        <v>0</v>
      </c>
      <c r="U23" s="690">
        <f t="shared" si="22"/>
        <v>0</v>
      </c>
      <c r="V23" s="883">
        <f t="shared" si="23"/>
        <v>0</v>
      </c>
      <c r="W23" s="690">
        <f t="shared" si="24"/>
        <v>0</v>
      </c>
      <c r="X23" s="883">
        <f t="shared" si="25"/>
        <v>0</v>
      </c>
      <c r="Y23" s="690">
        <f t="shared" si="26"/>
        <v>0</v>
      </c>
      <c r="Z23" s="883">
        <f t="shared" si="27"/>
        <v>0</v>
      </c>
      <c r="AA23" s="690">
        <f t="shared" si="28"/>
        <v>0</v>
      </c>
      <c r="AB23" s="690">
        <f t="shared" si="32"/>
        <v>0</v>
      </c>
      <c r="AC23" s="387">
        <f t="shared" si="29"/>
        <v>0</v>
      </c>
      <c r="AD23" s="884"/>
      <c r="AE23" s="121">
        <f t="shared" si="33"/>
        <v>0</v>
      </c>
      <c r="AF23" s="885"/>
      <c r="AG23" s="886" t="str">
        <f t="shared" si="30"/>
        <v/>
      </c>
      <c r="AH23" s="274">
        <f t="shared" si="31"/>
        <v>0</v>
      </c>
      <c r="AK23" s="856"/>
      <c r="AL23" s="856"/>
      <c r="AM23" s="856"/>
    </row>
    <row r="24" spans="2:39" x14ac:dyDescent="0.35">
      <c r="B24" s="457">
        <v>16</v>
      </c>
      <c r="C24" s="280"/>
      <c r="D24" s="41"/>
      <c r="E24" s="41"/>
      <c r="F24" s="101"/>
      <c r="G24" s="100"/>
      <c r="H24" s="101"/>
      <c r="I24" s="882">
        <f t="shared" si="14"/>
        <v>0</v>
      </c>
      <c r="J24" s="101"/>
      <c r="K24" s="882">
        <f t="shared" si="15"/>
        <v>0</v>
      </c>
      <c r="L24" s="101"/>
      <c r="M24" s="76">
        <f t="shared" si="16"/>
        <v>0</v>
      </c>
      <c r="N24" s="77">
        <f t="shared" si="17"/>
        <v>0</v>
      </c>
      <c r="O24" s="282"/>
      <c r="P24" s="315"/>
      <c r="Q24" s="482">
        <f t="shared" si="18"/>
        <v>0</v>
      </c>
      <c r="R24" s="387">
        <f t="shared" si="19"/>
        <v>0</v>
      </c>
      <c r="S24" s="387">
        <f t="shared" si="20"/>
        <v>0</v>
      </c>
      <c r="T24" s="883">
        <f t="shared" si="21"/>
        <v>0</v>
      </c>
      <c r="U24" s="690">
        <f t="shared" si="22"/>
        <v>0</v>
      </c>
      <c r="V24" s="883">
        <f t="shared" si="23"/>
        <v>0</v>
      </c>
      <c r="W24" s="690">
        <f t="shared" si="24"/>
        <v>0</v>
      </c>
      <c r="X24" s="883">
        <f t="shared" si="25"/>
        <v>0</v>
      </c>
      <c r="Y24" s="690">
        <f t="shared" si="26"/>
        <v>0</v>
      </c>
      <c r="Z24" s="883">
        <f t="shared" si="27"/>
        <v>0</v>
      </c>
      <c r="AA24" s="690">
        <f t="shared" si="28"/>
        <v>0</v>
      </c>
      <c r="AB24" s="690">
        <f t="shared" si="32"/>
        <v>0</v>
      </c>
      <c r="AC24" s="387">
        <f t="shared" si="29"/>
        <v>0</v>
      </c>
      <c r="AD24" s="884"/>
      <c r="AE24" s="121">
        <f t="shared" si="33"/>
        <v>0</v>
      </c>
      <c r="AF24" s="885"/>
      <c r="AG24" s="886" t="str">
        <f t="shared" si="30"/>
        <v/>
      </c>
      <c r="AH24" s="274">
        <f t="shared" si="31"/>
        <v>0</v>
      </c>
      <c r="AK24" s="856"/>
      <c r="AL24" s="856"/>
      <c r="AM24" s="856"/>
    </row>
    <row r="25" spans="2:39" x14ac:dyDescent="0.35">
      <c r="B25" s="457">
        <v>17</v>
      </c>
      <c r="C25" s="280"/>
      <c r="D25" s="41"/>
      <c r="E25" s="41"/>
      <c r="F25" s="101"/>
      <c r="G25" s="100"/>
      <c r="H25" s="101"/>
      <c r="I25" s="882">
        <f t="shared" si="14"/>
        <v>0</v>
      </c>
      <c r="J25" s="101"/>
      <c r="K25" s="882">
        <f t="shared" si="15"/>
        <v>0</v>
      </c>
      <c r="L25" s="101"/>
      <c r="M25" s="76">
        <f t="shared" si="16"/>
        <v>0</v>
      </c>
      <c r="N25" s="77">
        <f t="shared" si="17"/>
        <v>0</v>
      </c>
      <c r="O25" s="282"/>
      <c r="P25" s="315"/>
      <c r="Q25" s="482">
        <f t="shared" si="18"/>
        <v>0</v>
      </c>
      <c r="R25" s="387">
        <f t="shared" si="19"/>
        <v>0</v>
      </c>
      <c r="S25" s="387">
        <f t="shared" si="20"/>
        <v>0</v>
      </c>
      <c r="T25" s="883">
        <f t="shared" si="21"/>
        <v>0</v>
      </c>
      <c r="U25" s="690">
        <f t="shared" si="22"/>
        <v>0</v>
      </c>
      <c r="V25" s="883">
        <f t="shared" si="23"/>
        <v>0</v>
      </c>
      <c r="W25" s="690">
        <f t="shared" si="24"/>
        <v>0</v>
      </c>
      <c r="X25" s="883">
        <f t="shared" si="25"/>
        <v>0</v>
      </c>
      <c r="Y25" s="690">
        <f t="shared" si="26"/>
        <v>0</v>
      </c>
      <c r="Z25" s="883">
        <f t="shared" si="27"/>
        <v>0</v>
      </c>
      <c r="AA25" s="690">
        <f t="shared" si="28"/>
        <v>0</v>
      </c>
      <c r="AB25" s="690">
        <f t="shared" si="32"/>
        <v>0</v>
      </c>
      <c r="AC25" s="387">
        <f t="shared" si="29"/>
        <v>0</v>
      </c>
      <c r="AD25" s="884"/>
      <c r="AE25" s="121">
        <f t="shared" si="33"/>
        <v>0</v>
      </c>
      <c r="AF25" s="885"/>
      <c r="AG25" s="886" t="str">
        <f t="shared" si="30"/>
        <v/>
      </c>
      <c r="AH25" s="274">
        <f t="shared" si="31"/>
        <v>0</v>
      </c>
      <c r="AK25" s="856"/>
      <c r="AL25" s="856"/>
      <c r="AM25" s="856"/>
    </row>
    <row r="26" spans="2:39" x14ac:dyDescent="0.35">
      <c r="B26" s="457">
        <v>18</v>
      </c>
      <c r="C26" s="280"/>
      <c r="D26" s="41"/>
      <c r="E26" s="41"/>
      <c r="F26" s="101"/>
      <c r="G26" s="100"/>
      <c r="H26" s="101"/>
      <c r="I26" s="882">
        <f t="shared" si="14"/>
        <v>0</v>
      </c>
      <c r="J26" s="101"/>
      <c r="K26" s="882">
        <f t="shared" si="15"/>
        <v>0</v>
      </c>
      <c r="L26" s="101"/>
      <c r="M26" s="76">
        <f t="shared" si="16"/>
        <v>0</v>
      </c>
      <c r="N26" s="77">
        <f t="shared" si="17"/>
        <v>0</v>
      </c>
      <c r="O26" s="282"/>
      <c r="P26" s="315"/>
      <c r="Q26" s="482">
        <f t="shared" si="18"/>
        <v>0</v>
      </c>
      <c r="R26" s="387">
        <f t="shared" si="19"/>
        <v>0</v>
      </c>
      <c r="S26" s="387">
        <f t="shared" si="20"/>
        <v>0</v>
      </c>
      <c r="T26" s="883">
        <f t="shared" si="21"/>
        <v>0</v>
      </c>
      <c r="U26" s="690">
        <f t="shared" si="22"/>
        <v>0</v>
      </c>
      <c r="V26" s="883">
        <f t="shared" si="23"/>
        <v>0</v>
      </c>
      <c r="W26" s="690">
        <f t="shared" si="24"/>
        <v>0</v>
      </c>
      <c r="X26" s="883">
        <f t="shared" si="25"/>
        <v>0</v>
      </c>
      <c r="Y26" s="690">
        <f t="shared" si="26"/>
        <v>0</v>
      </c>
      <c r="Z26" s="883">
        <f t="shared" si="27"/>
        <v>0</v>
      </c>
      <c r="AA26" s="690">
        <f t="shared" si="28"/>
        <v>0</v>
      </c>
      <c r="AB26" s="690">
        <f t="shared" si="32"/>
        <v>0</v>
      </c>
      <c r="AC26" s="387">
        <f t="shared" si="29"/>
        <v>0</v>
      </c>
      <c r="AD26" s="884"/>
      <c r="AE26" s="121">
        <f t="shared" si="33"/>
        <v>0</v>
      </c>
      <c r="AF26" s="885"/>
      <c r="AG26" s="886" t="str">
        <f t="shared" si="30"/>
        <v/>
      </c>
      <c r="AH26" s="274">
        <f t="shared" si="31"/>
        <v>0</v>
      </c>
      <c r="AK26" s="856"/>
      <c r="AL26" s="856"/>
      <c r="AM26" s="856"/>
    </row>
    <row r="27" spans="2:39" x14ac:dyDescent="0.35">
      <c r="B27" s="457">
        <v>19</v>
      </c>
      <c r="C27" s="280"/>
      <c r="D27" s="41"/>
      <c r="E27" s="41"/>
      <c r="F27" s="101"/>
      <c r="G27" s="100"/>
      <c r="H27" s="101"/>
      <c r="I27" s="882">
        <f t="shared" si="14"/>
        <v>0</v>
      </c>
      <c r="J27" s="101"/>
      <c r="K27" s="882">
        <f t="shared" si="15"/>
        <v>0</v>
      </c>
      <c r="L27" s="101"/>
      <c r="M27" s="76">
        <f t="shared" si="16"/>
        <v>0</v>
      </c>
      <c r="N27" s="77">
        <f t="shared" si="17"/>
        <v>0</v>
      </c>
      <c r="O27" s="282"/>
      <c r="P27" s="315"/>
      <c r="Q27" s="482">
        <f t="shared" si="18"/>
        <v>0</v>
      </c>
      <c r="R27" s="387">
        <f t="shared" si="19"/>
        <v>0</v>
      </c>
      <c r="S27" s="387">
        <f t="shared" si="20"/>
        <v>0</v>
      </c>
      <c r="T27" s="883">
        <f t="shared" si="21"/>
        <v>0</v>
      </c>
      <c r="U27" s="690">
        <f t="shared" si="22"/>
        <v>0</v>
      </c>
      <c r="V27" s="883">
        <f t="shared" si="23"/>
        <v>0</v>
      </c>
      <c r="W27" s="690">
        <f t="shared" si="24"/>
        <v>0</v>
      </c>
      <c r="X27" s="883">
        <f t="shared" si="25"/>
        <v>0</v>
      </c>
      <c r="Y27" s="690">
        <f t="shared" si="26"/>
        <v>0</v>
      </c>
      <c r="Z27" s="883">
        <f t="shared" si="27"/>
        <v>0</v>
      </c>
      <c r="AA27" s="690">
        <f t="shared" si="28"/>
        <v>0</v>
      </c>
      <c r="AB27" s="690">
        <f t="shared" si="32"/>
        <v>0</v>
      </c>
      <c r="AC27" s="387">
        <f t="shared" si="29"/>
        <v>0</v>
      </c>
      <c r="AD27" s="884"/>
      <c r="AE27" s="121">
        <f t="shared" si="33"/>
        <v>0</v>
      </c>
      <c r="AF27" s="885"/>
      <c r="AG27" s="886" t="str">
        <f t="shared" si="30"/>
        <v/>
      </c>
      <c r="AH27" s="274">
        <f t="shared" si="31"/>
        <v>0</v>
      </c>
      <c r="AK27" s="856"/>
      <c r="AL27" s="856"/>
      <c r="AM27" s="856"/>
    </row>
    <row r="28" spans="2:39" x14ac:dyDescent="0.35">
      <c r="B28" s="457">
        <v>20</v>
      </c>
      <c r="C28" s="280"/>
      <c r="D28" s="41"/>
      <c r="E28" s="41"/>
      <c r="F28" s="101"/>
      <c r="G28" s="100"/>
      <c r="H28" s="101"/>
      <c r="I28" s="882">
        <f t="shared" si="14"/>
        <v>0</v>
      </c>
      <c r="J28" s="101"/>
      <c r="K28" s="882">
        <f t="shared" si="15"/>
        <v>0</v>
      </c>
      <c r="L28" s="101"/>
      <c r="M28" s="76">
        <f t="shared" si="16"/>
        <v>0</v>
      </c>
      <c r="N28" s="77">
        <f t="shared" si="17"/>
        <v>0</v>
      </c>
      <c r="O28" s="282"/>
      <c r="P28" s="315"/>
      <c r="Q28" s="482">
        <f t="shared" si="18"/>
        <v>0</v>
      </c>
      <c r="R28" s="387">
        <f t="shared" si="19"/>
        <v>0</v>
      </c>
      <c r="S28" s="387">
        <f t="shared" si="20"/>
        <v>0</v>
      </c>
      <c r="T28" s="883">
        <f t="shared" si="21"/>
        <v>0</v>
      </c>
      <c r="U28" s="690">
        <f t="shared" si="22"/>
        <v>0</v>
      </c>
      <c r="V28" s="883">
        <f t="shared" si="23"/>
        <v>0</v>
      </c>
      <c r="W28" s="690">
        <f t="shared" si="24"/>
        <v>0</v>
      </c>
      <c r="X28" s="883">
        <f t="shared" si="25"/>
        <v>0</v>
      </c>
      <c r="Y28" s="690">
        <f t="shared" si="26"/>
        <v>0</v>
      </c>
      <c r="Z28" s="883">
        <f t="shared" si="27"/>
        <v>0</v>
      </c>
      <c r="AA28" s="690">
        <f t="shared" si="28"/>
        <v>0</v>
      </c>
      <c r="AB28" s="690">
        <f t="shared" si="32"/>
        <v>0</v>
      </c>
      <c r="AC28" s="387">
        <f t="shared" si="29"/>
        <v>0</v>
      </c>
      <c r="AD28" s="884"/>
      <c r="AE28" s="121">
        <f t="shared" si="33"/>
        <v>0</v>
      </c>
      <c r="AF28" s="885"/>
      <c r="AG28" s="886" t="str">
        <f t="shared" si="30"/>
        <v/>
      </c>
      <c r="AH28" s="274">
        <f t="shared" si="31"/>
        <v>0</v>
      </c>
      <c r="AK28" s="856"/>
      <c r="AL28" s="856"/>
      <c r="AM28" s="856"/>
    </row>
    <row r="29" spans="2:39" x14ac:dyDescent="0.35">
      <c r="B29" s="457">
        <v>21</v>
      </c>
      <c r="C29" s="280"/>
      <c r="D29" s="41"/>
      <c r="E29" s="41"/>
      <c r="F29" s="101"/>
      <c r="G29" s="100"/>
      <c r="H29" s="101"/>
      <c r="I29" s="882">
        <f t="shared" si="14"/>
        <v>0</v>
      </c>
      <c r="J29" s="101"/>
      <c r="K29" s="882">
        <f t="shared" si="15"/>
        <v>0</v>
      </c>
      <c r="L29" s="101"/>
      <c r="M29" s="76">
        <f t="shared" si="16"/>
        <v>0</v>
      </c>
      <c r="N29" s="77">
        <f t="shared" si="17"/>
        <v>0</v>
      </c>
      <c r="O29" s="282"/>
      <c r="P29" s="315"/>
      <c r="Q29" s="482">
        <f t="shared" si="18"/>
        <v>0</v>
      </c>
      <c r="R29" s="387">
        <f t="shared" si="19"/>
        <v>0</v>
      </c>
      <c r="S29" s="387">
        <f t="shared" si="20"/>
        <v>0</v>
      </c>
      <c r="T29" s="883">
        <f t="shared" si="21"/>
        <v>0</v>
      </c>
      <c r="U29" s="690">
        <f t="shared" si="22"/>
        <v>0</v>
      </c>
      <c r="V29" s="883">
        <f t="shared" si="23"/>
        <v>0</v>
      </c>
      <c r="W29" s="690">
        <f t="shared" si="24"/>
        <v>0</v>
      </c>
      <c r="X29" s="883">
        <f t="shared" si="25"/>
        <v>0</v>
      </c>
      <c r="Y29" s="690">
        <f t="shared" si="26"/>
        <v>0</v>
      </c>
      <c r="Z29" s="883">
        <f t="shared" si="27"/>
        <v>0</v>
      </c>
      <c r="AA29" s="690">
        <f t="shared" si="28"/>
        <v>0</v>
      </c>
      <c r="AB29" s="690">
        <f t="shared" si="32"/>
        <v>0</v>
      </c>
      <c r="AC29" s="387">
        <f t="shared" si="29"/>
        <v>0</v>
      </c>
      <c r="AD29" s="884"/>
      <c r="AE29" s="121">
        <f t="shared" si="33"/>
        <v>0</v>
      </c>
      <c r="AF29" s="885"/>
      <c r="AG29" s="886" t="str">
        <f t="shared" si="30"/>
        <v/>
      </c>
      <c r="AH29" s="274">
        <f t="shared" si="31"/>
        <v>0</v>
      </c>
      <c r="AK29" s="856"/>
      <c r="AL29" s="856"/>
      <c r="AM29" s="856"/>
    </row>
    <row r="30" spans="2:39" x14ac:dyDescent="0.35">
      <c r="B30" s="457">
        <v>22</v>
      </c>
      <c r="C30" s="238"/>
      <c r="D30" s="23"/>
      <c r="E30" s="23"/>
      <c r="F30" s="52"/>
      <c r="G30" s="75"/>
      <c r="H30" s="52"/>
      <c r="I30" s="882">
        <f t="shared" ref="I30:I48" si="34">F30*G30*H30</f>
        <v>0</v>
      </c>
      <c r="J30" s="52"/>
      <c r="K30" s="882">
        <f t="shared" ref="K30:K47" si="35">J30*20</f>
        <v>0</v>
      </c>
      <c r="L30" s="52"/>
      <c r="M30" s="76">
        <f t="shared" ref="M30:M48" si="36">L30*17.7</f>
        <v>0</v>
      </c>
      <c r="N30" s="77">
        <f t="shared" ref="N30:N48" si="37">I30+K30+M30</f>
        <v>0</v>
      </c>
      <c r="O30" s="283"/>
      <c r="P30" s="269"/>
      <c r="Q30" s="482">
        <f t="shared" si="0"/>
        <v>0</v>
      </c>
      <c r="R30" s="387">
        <f t="shared" si="1"/>
        <v>0</v>
      </c>
      <c r="S30" s="387">
        <f t="shared" si="2"/>
        <v>0</v>
      </c>
      <c r="T30" s="883">
        <f t="shared" si="3"/>
        <v>0</v>
      </c>
      <c r="U30" s="690">
        <f t="shared" si="4"/>
        <v>0</v>
      </c>
      <c r="V30" s="883">
        <f t="shared" si="5"/>
        <v>0</v>
      </c>
      <c r="W30" s="690">
        <f t="shared" si="6"/>
        <v>0</v>
      </c>
      <c r="X30" s="883">
        <f t="shared" si="7"/>
        <v>0</v>
      </c>
      <c r="Y30" s="690">
        <f t="shared" si="8"/>
        <v>0</v>
      </c>
      <c r="Z30" s="883">
        <f t="shared" si="9"/>
        <v>0</v>
      </c>
      <c r="AA30" s="690">
        <f t="shared" si="10"/>
        <v>0</v>
      </c>
      <c r="AB30" s="690">
        <f t="shared" si="32"/>
        <v>0</v>
      </c>
      <c r="AC30" s="387">
        <f t="shared" si="11"/>
        <v>0</v>
      </c>
      <c r="AD30" s="884"/>
      <c r="AE30" s="121">
        <f t="shared" ref="AE30:AE48" si="38">AB30</f>
        <v>0</v>
      </c>
      <c r="AF30" s="885"/>
      <c r="AG30" s="886" t="str">
        <f t="shared" si="12"/>
        <v/>
      </c>
      <c r="AH30" s="274">
        <f t="shared" si="13"/>
        <v>0</v>
      </c>
      <c r="AK30" s="856"/>
      <c r="AL30" s="856"/>
      <c r="AM30" s="856"/>
    </row>
    <row r="31" spans="2:39" x14ac:dyDescent="0.35">
      <c r="B31" s="457">
        <v>23</v>
      </c>
      <c r="C31" s="238"/>
      <c r="D31" s="23"/>
      <c r="E31" s="23"/>
      <c r="F31" s="52"/>
      <c r="G31" s="75"/>
      <c r="H31" s="52"/>
      <c r="I31" s="882">
        <f t="shared" si="34"/>
        <v>0</v>
      </c>
      <c r="J31" s="52"/>
      <c r="K31" s="882">
        <f t="shared" si="35"/>
        <v>0</v>
      </c>
      <c r="L31" s="52"/>
      <c r="M31" s="76">
        <f t="shared" si="36"/>
        <v>0</v>
      </c>
      <c r="N31" s="77">
        <f t="shared" si="37"/>
        <v>0</v>
      </c>
      <c r="O31" s="283"/>
      <c r="P31" s="269"/>
      <c r="Q31" s="482">
        <f t="shared" si="0"/>
        <v>0</v>
      </c>
      <c r="R31" s="387">
        <f t="shared" si="1"/>
        <v>0</v>
      </c>
      <c r="S31" s="387">
        <f t="shared" si="2"/>
        <v>0</v>
      </c>
      <c r="T31" s="883">
        <f t="shared" si="3"/>
        <v>0</v>
      </c>
      <c r="U31" s="690">
        <f t="shared" si="4"/>
        <v>0</v>
      </c>
      <c r="V31" s="883">
        <f t="shared" si="5"/>
        <v>0</v>
      </c>
      <c r="W31" s="690">
        <f t="shared" si="6"/>
        <v>0</v>
      </c>
      <c r="X31" s="883">
        <f t="shared" si="7"/>
        <v>0</v>
      </c>
      <c r="Y31" s="690">
        <f t="shared" si="8"/>
        <v>0</v>
      </c>
      <c r="Z31" s="883">
        <f t="shared" si="9"/>
        <v>0</v>
      </c>
      <c r="AA31" s="690">
        <f t="shared" si="10"/>
        <v>0</v>
      </c>
      <c r="AB31" s="690">
        <f t="shared" si="32"/>
        <v>0</v>
      </c>
      <c r="AC31" s="387">
        <f t="shared" si="11"/>
        <v>0</v>
      </c>
      <c r="AD31" s="884"/>
      <c r="AE31" s="121">
        <f t="shared" si="38"/>
        <v>0</v>
      </c>
      <c r="AF31" s="885"/>
      <c r="AG31" s="886" t="str">
        <f t="shared" si="12"/>
        <v/>
      </c>
      <c r="AH31" s="274">
        <f t="shared" si="13"/>
        <v>0</v>
      </c>
      <c r="AK31" s="856"/>
      <c r="AL31" s="856"/>
      <c r="AM31" s="856"/>
    </row>
    <row r="32" spans="2:39" x14ac:dyDescent="0.35">
      <c r="B32" s="457">
        <v>24</v>
      </c>
      <c r="C32" s="238"/>
      <c r="D32" s="23"/>
      <c r="E32" s="23"/>
      <c r="F32" s="52"/>
      <c r="G32" s="75"/>
      <c r="H32" s="52"/>
      <c r="I32" s="882">
        <f t="shared" si="34"/>
        <v>0</v>
      </c>
      <c r="J32" s="52"/>
      <c r="K32" s="882">
        <f t="shared" si="35"/>
        <v>0</v>
      </c>
      <c r="L32" s="52"/>
      <c r="M32" s="76">
        <f t="shared" si="36"/>
        <v>0</v>
      </c>
      <c r="N32" s="77">
        <f t="shared" si="37"/>
        <v>0</v>
      </c>
      <c r="O32" s="283"/>
      <c r="P32" s="269"/>
      <c r="Q32" s="482">
        <f t="shared" si="0"/>
        <v>0</v>
      </c>
      <c r="R32" s="387">
        <f t="shared" si="1"/>
        <v>0</v>
      </c>
      <c r="S32" s="387">
        <f t="shared" si="2"/>
        <v>0</v>
      </c>
      <c r="T32" s="883">
        <f t="shared" si="3"/>
        <v>0</v>
      </c>
      <c r="U32" s="690">
        <f t="shared" si="4"/>
        <v>0</v>
      </c>
      <c r="V32" s="883">
        <f t="shared" si="5"/>
        <v>0</v>
      </c>
      <c r="W32" s="690">
        <f t="shared" si="6"/>
        <v>0</v>
      </c>
      <c r="X32" s="883">
        <f t="shared" si="7"/>
        <v>0</v>
      </c>
      <c r="Y32" s="690">
        <f t="shared" si="8"/>
        <v>0</v>
      </c>
      <c r="Z32" s="883">
        <f t="shared" si="9"/>
        <v>0</v>
      </c>
      <c r="AA32" s="690">
        <f t="shared" si="10"/>
        <v>0</v>
      </c>
      <c r="AB32" s="690">
        <f t="shared" si="32"/>
        <v>0</v>
      </c>
      <c r="AC32" s="387">
        <f t="shared" si="11"/>
        <v>0</v>
      </c>
      <c r="AD32" s="884"/>
      <c r="AE32" s="121">
        <f t="shared" si="38"/>
        <v>0</v>
      </c>
      <c r="AF32" s="885"/>
      <c r="AG32" s="886" t="str">
        <f t="shared" si="12"/>
        <v/>
      </c>
      <c r="AH32" s="274">
        <f t="shared" si="13"/>
        <v>0</v>
      </c>
      <c r="AK32" s="856"/>
      <c r="AL32" s="856"/>
      <c r="AM32" s="856"/>
    </row>
    <row r="33" spans="2:39" x14ac:dyDescent="0.35">
      <c r="B33" s="457">
        <v>25</v>
      </c>
      <c r="C33" s="238"/>
      <c r="D33" s="23"/>
      <c r="E33" s="23"/>
      <c r="F33" s="52"/>
      <c r="G33" s="75"/>
      <c r="H33" s="52"/>
      <c r="I33" s="882">
        <f t="shared" si="34"/>
        <v>0</v>
      </c>
      <c r="J33" s="52"/>
      <c r="K33" s="882">
        <f t="shared" si="35"/>
        <v>0</v>
      </c>
      <c r="L33" s="52"/>
      <c r="M33" s="76">
        <f t="shared" si="36"/>
        <v>0</v>
      </c>
      <c r="N33" s="77">
        <f t="shared" si="37"/>
        <v>0</v>
      </c>
      <c r="O33" s="283"/>
      <c r="P33" s="907"/>
      <c r="Q33" s="482">
        <f t="shared" si="0"/>
        <v>0</v>
      </c>
      <c r="R33" s="387">
        <f t="shared" si="1"/>
        <v>0</v>
      </c>
      <c r="S33" s="387">
        <f t="shared" si="2"/>
        <v>0</v>
      </c>
      <c r="T33" s="883">
        <f t="shared" si="3"/>
        <v>0</v>
      </c>
      <c r="U33" s="690">
        <f t="shared" si="4"/>
        <v>0</v>
      </c>
      <c r="V33" s="883">
        <f t="shared" si="5"/>
        <v>0</v>
      </c>
      <c r="W33" s="690">
        <f t="shared" si="6"/>
        <v>0</v>
      </c>
      <c r="X33" s="883">
        <f t="shared" si="7"/>
        <v>0</v>
      </c>
      <c r="Y33" s="690">
        <f t="shared" si="8"/>
        <v>0</v>
      </c>
      <c r="Z33" s="883">
        <f t="shared" si="9"/>
        <v>0</v>
      </c>
      <c r="AA33" s="690">
        <f t="shared" si="10"/>
        <v>0</v>
      </c>
      <c r="AB33" s="690">
        <f t="shared" si="32"/>
        <v>0</v>
      </c>
      <c r="AC33" s="387">
        <f t="shared" si="11"/>
        <v>0</v>
      </c>
      <c r="AD33" s="884"/>
      <c r="AE33" s="121">
        <f t="shared" si="38"/>
        <v>0</v>
      </c>
      <c r="AF33" s="885"/>
      <c r="AG33" s="886" t="str">
        <f t="shared" si="12"/>
        <v/>
      </c>
      <c r="AH33" s="274">
        <f t="shared" si="13"/>
        <v>0</v>
      </c>
      <c r="AK33" s="856"/>
      <c r="AL33" s="856"/>
      <c r="AM33" s="856"/>
    </row>
    <row r="34" spans="2:39" x14ac:dyDescent="0.35">
      <c r="B34" s="457">
        <v>26</v>
      </c>
      <c r="C34" s="238"/>
      <c r="D34" s="23"/>
      <c r="E34" s="23"/>
      <c r="F34" s="52"/>
      <c r="G34" s="75"/>
      <c r="H34" s="52"/>
      <c r="I34" s="882">
        <f t="shared" si="34"/>
        <v>0</v>
      </c>
      <c r="J34" s="52"/>
      <c r="K34" s="882">
        <f t="shared" si="35"/>
        <v>0</v>
      </c>
      <c r="L34" s="52"/>
      <c r="M34" s="76">
        <f t="shared" si="36"/>
        <v>0</v>
      </c>
      <c r="N34" s="77">
        <f t="shared" si="37"/>
        <v>0</v>
      </c>
      <c r="O34" s="283"/>
      <c r="P34" s="907"/>
      <c r="Q34" s="482">
        <f t="shared" si="0"/>
        <v>0</v>
      </c>
      <c r="R34" s="387">
        <f t="shared" si="1"/>
        <v>0</v>
      </c>
      <c r="S34" s="387">
        <f t="shared" si="2"/>
        <v>0</v>
      </c>
      <c r="T34" s="883">
        <f t="shared" si="3"/>
        <v>0</v>
      </c>
      <c r="U34" s="690">
        <f t="shared" si="4"/>
        <v>0</v>
      </c>
      <c r="V34" s="883">
        <f t="shared" si="5"/>
        <v>0</v>
      </c>
      <c r="W34" s="690">
        <f t="shared" si="6"/>
        <v>0</v>
      </c>
      <c r="X34" s="883">
        <f t="shared" si="7"/>
        <v>0</v>
      </c>
      <c r="Y34" s="690">
        <f t="shared" si="8"/>
        <v>0</v>
      </c>
      <c r="Z34" s="883">
        <f t="shared" si="9"/>
        <v>0</v>
      </c>
      <c r="AA34" s="690">
        <f t="shared" si="10"/>
        <v>0</v>
      </c>
      <c r="AB34" s="690">
        <f t="shared" si="32"/>
        <v>0</v>
      </c>
      <c r="AC34" s="387">
        <f t="shared" si="11"/>
        <v>0</v>
      </c>
      <c r="AD34" s="884"/>
      <c r="AE34" s="121">
        <f t="shared" si="38"/>
        <v>0</v>
      </c>
      <c r="AF34" s="885"/>
      <c r="AG34" s="886" t="str">
        <f t="shared" si="12"/>
        <v/>
      </c>
      <c r="AH34" s="274">
        <f t="shared" si="13"/>
        <v>0</v>
      </c>
      <c r="AK34" s="856"/>
      <c r="AL34" s="856"/>
      <c r="AM34" s="856"/>
    </row>
    <row r="35" spans="2:39" x14ac:dyDescent="0.35">
      <c r="B35" s="457">
        <v>27</v>
      </c>
      <c r="C35" s="238"/>
      <c r="D35" s="23"/>
      <c r="E35" s="23"/>
      <c r="F35" s="52"/>
      <c r="G35" s="75"/>
      <c r="H35" s="52"/>
      <c r="I35" s="882">
        <f t="shared" si="34"/>
        <v>0</v>
      </c>
      <c r="J35" s="52"/>
      <c r="K35" s="882">
        <f t="shared" si="35"/>
        <v>0</v>
      </c>
      <c r="L35" s="52"/>
      <c r="M35" s="76">
        <f t="shared" si="36"/>
        <v>0</v>
      </c>
      <c r="N35" s="77">
        <f t="shared" si="37"/>
        <v>0</v>
      </c>
      <c r="O35" s="283"/>
      <c r="P35" s="907"/>
      <c r="Q35" s="482">
        <f t="shared" si="0"/>
        <v>0</v>
      </c>
      <c r="R35" s="387">
        <f t="shared" si="1"/>
        <v>0</v>
      </c>
      <c r="S35" s="387">
        <f t="shared" si="2"/>
        <v>0</v>
      </c>
      <c r="T35" s="883">
        <f t="shared" si="3"/>
        <v>0</v>
      </c>
      <c r="U35" s="690">
        <f t="shared" si="4"/>
        <v>0</v>
      </c>
      <c r="V35" s="883">
        <f t="shared" si="5"/>
        <v>0</v>
      </c>
      <c r="W35" s="690">
        <f t="shared" si="6"/>
        <v>0</v>
      </c>
      <c r="X35" s="883">
        <f t="shared" si="7"/>
        <v>0</v>
      </c>
      <c r="Y35" s="690">
        <f t="shared" si="8"/>
        <v>0</v>
      </c>
      <c r="Z35" s="883">
        <f t="shared" si="9"/>
        <v>0</v>
      </c>
      <c r="AA35" s="690">
        <f t="shared" si="10"/>
        <v>0</v>
      </c>
      <c r="AB35" s="690">
        <f t="shared" si="32"/>
        <v>0</v>
      </c>
      <c r="AC35" s="387">
        <f t="shared" si="11"/>
        <v>0</v>
      </c>
      <c r="AD35" s="884"/>
      <c r="AE35" s="121">
        <f t="shared" si="38"/>
        <v>0</v>
      </c>
      <c r="AF35" s="885"/>
      <c r="AG35" s="886" t="str">
        <f t="shared" si="12"/>
        <v/>
      </c>
      <c r="AH35" s="274">
        <f t="shared" si="13"/>
        <v>0</v>
      </c>
      <c r="AK35" s="856"/>
      <c r="AL35" s="856"/>
      <c r="AM35" s="856"/>
    </row>
    <row r="36" spans="2:39" x14ac:dyDescent="0.35">
      <c r="B36" s="457">
        <v>28</v>
      </c>
      <c r="C36" s="238"/>
      <c r="D36" s="23"/>
      <c r="E36" s="23"/>
      <c r="F36" s="52"/>
      <c r="G36" s="75"/>
      <c r="H36" s="52"/>
      <c r="I36" s="882">
        <f t="shared" si="34"/>
        <v>0</v>
      </c>
      <c r="J36" s="52"/>
      <c r="K36" s="882">
        <f t="shared" si="35"/>
        <v>0</v>
      </c>
      <c r="L36" s="52"/>
      <c r="M36" s="76">
        <f t="shared" si="36"/>
        <v>0</v>
      </c>
      <c r="N36" s="77">
        <f t="shared" si="37"/>
        <v>0</v>
      </c>
      <c r="O36" s="283"/>
      <c r="P36" s="907"/>
      <c r="Q36" s="482">
        <f t="shared" si="0"/>
        <v>0</v>
      </c>
      <c r="R36" s="387">
        <f t="shared" si="1"/>
        <v>0</v>
      </c>
      <c r="S36" s="387">
        <f t="shared" si="2"/>
        <v>0</v>
      </c>
      <c r="T36" s="883">
        <f t="shared" si="3"/>
        <v>0</v>
      </c>
      <c r="U36" s="690">
        <f t="shared" si="4"/>
        <v>0</v>
      </c>
      <c r="V36" s="883">
        <f t="shared" si="5"/>
        <v>0</v>
      </c>
      <c r="W36" s="690">
        <f t="shared" si="6"/>
        <v>0</v>
      </c>
      <c r="X36" s="883">
        <f t="shared" si="7"/>
        <v>0</v>
      </c>
      <c r="Y36" s="690">
        <f t="shared" si="8"/>
        <v>0</v>
      </c>
      <c r="Z36" s="883">
        <f t="shared" si="9"/>
        <v>0</v>
      </c>
      <c r="AA36" s="690">
        <f t="shared" si="10"/>
        <v>0</v>
      </c>
      <c r="AB36" s="690">
        <f t="shared" si="32"/>
        <v>0</v>
      </c>
      <c r="AC36" s="387">
        <f t="shared" si="11"/>
        <v>0</v>
      </c>
      <c r="AD36" s="884"/>
      <c r="AE36" s="121">
        <f t="shared" si="38"/>
        <v>0</v>
      </c>
      <c r="AF36" s="885"/>
      <c r="AG36" s="886" t="str">
        <f t="shared" si="12"/>
        <v/>
      </c>
      <c r="AH36" s="274">
        <f t="shared" si="13"/>
        <v>0</v>
      </c>
    </row>
    <row r="37" spans="2:39" x14ac:dyDescent="0.35">
      <c r="B37" s="457">
        <v>29</v>
      </c>
      <c r="C37" s="238"/>
      <c r="D37" s="23"/>
      <c r="E37" s="23"/>
      <c r="F37" s="52"/>
      <c r="G37" s="75"/>
      <c r="H37" s="52"/>
      <c r="I37" s="882">
        <f t="shared" si="34"/>
        <v>0</v>
      </c>
      <c r="J37" s="52"/>
      <c r="K37" s="882">
        <f t="shared" si="35"/>
        <v>0</v>
      </c>
      <c r="L37" s="52"/>
      <c r="M37" s="76">
        <f t="shared" si="36"/>
        <v>0</v>
      </c>
      <c r="N37" s="77">
        <f t="shared" si="37"/>
        <v>0</v>
      </c>
      <c r="O37" s="283"/>
      <c r="P37" s="907"/>
      <c r="Q37" s="482">
        <f t="shared" si="0"/>
        <v>0</v>
      </c>
      <c r="R37" s="387">
        <f t="shared" si="1"/>
        <v>0</v>
      </c>
      <c r="S37" s="387">
        <f t="shared" si="2"/>
        <v>0</v>
      </c>
      <c r="T37" s="883">
        <f t="shared" si="3"/>
        <v>0</v>
      </c>
      <c r="U37" s="690">
        <f t="shared" si="4"/>
        <v>0</v>
      </c>
      <c r="V37" s="883">
        <f t="shared" si="5"/>
        <v>0</v>
      </c>
      <c r="W37" s="690">
        <f t="shared" si="6"/>
        <v>0</v>
      </c>
      <c r="X37" s="883">
        <f t="shared" si="7"/>
        <v>0</v>
      </c>
      <c r="Y37" s="690">
        <f t="shared" si="8"/>
        <v>0</v>
      </c>
      <c r="Z37" s="883">
        <f t="shared" si="9"/>
        <v>0</v>
      </c>
      <c r="AA37" s="690">
        <f t="shared" si="10"/>
        <v>0</v>
      </c>
      <c r="AB37" s="690">
        <f t="shared" si="32"/>
        <v>0</v>
      </c>
      <c r="AC37" s="387">
        <f t="shared" si="11"/>
        <v>0</v>
      </c>
      <c r="AD37" s="884"/>
      <c r="AE37" s="121">
        <f t="shared" si="38"/>
        <v>0</v>
      </c>
      <c r="AF37" s="885"/>
      <c r="AG37" s="886" t="str">
        <f t="shared" si="12"/>
        <v/>
      </c>
      <c r="AH37" s="274">
        <f t="shared" si="13"/>
        <v>0</v>
      </c>
    </row>
    <row r="38" spans="2:39" x14ac:dyDescent="0.35">
      <c r="B38" s="457">
        <v>30</v>
      </c>
      <c r="C38" s="238"/>
      <c r="D38" s="23"/>
      <c r="E38" s="23"/>
      <c r="F38" s="52"/>
      <c r="G38" s="75"/>
      <c r="H38" s="52"/>
      <c r="I38" s="882">
        <f t="shared" si="34"/>
        <v>0</v>
      </c>
      <c r="J38" s="52"/>
      <c r="K38" s="882">
        <f t="shared" si="35"/>
        <v>0</v>
      </c>
      <c r="L38" s="52"/>
      <c r="M38" s="76">
        <f t="shared" si="36"/>
        <v>0</v>
      </c>
      <c r="N38" s="77">
        <f t="shared" si="37"/>
        <v>0</v>
      </c>
      <c r="O38" s="283"/>
      <c r="P38" s="907"/>
      <c r="Q38" s="482">
        <f t="shared" si="0"/>
        <v>0</v>
      </c>
      <c r="R38" s="387">
        <f t="shared" si="1"/>
        <v>0</v>
      </c>
      <c r="S38" s="387">
        <f t="shared" si="2"/>
        <v>0</v>
      </c>
      <c r="T38" s="883">
        <f t="shared" si="3"/>
        <v>0</v>
      </c>
      <c r="U38" s="690">
        <f t="shared" si="4"/>
        <v>0</v>
      </c>
      <c r="V38" s="883">
        <f t="shared" si="5"/>
        <v>0</v>
      </c>
      <c r="W38" s="690">
        <f t="shared" si="6"/>
        <v>0</v>
      </c>
      <c r="X38" s="883">
        <f t="shared" si="7"/>
        <v>0</v>
      </c>
      <c r="Y38" s="690">
        <f t="shared" si="8"/>
        <v>0</v>
      </c>
      <c r="Z38" s="883">
        <f t="shared" si="9"/>
        <v>0</v>
      </c>
      <c r="AA38" s="690">
        <f t="shared" si="10"/>
        <v>0</v>
      </c>
      <c r="AB38" s="690">
        <f t="shared" si="32"/>
        <v>0</v>
      </c>
      <c r="AC38" s="387">
        <f t="shared" si="11"/>
        <v>0</v>
      </c>
      <c r="AD38" s="884"/>
      <c r="AE38" s="121">
        <f t="shared" si="38"/>
        <v>0</v>
      </c>
      <c r="AF38" s="885"/>
      <c r="AG38" s="886" t="str">
        <f t="shared" si="12"/>
        <v/>
      </c>
      <c r="AH38" s="274">
        <f t="shared" si="13"/>
        <v>0</v>
      </c>
    </row>
    <row r="39" spans="2:39" x14ac:dyDescent="0.35">
      <c r="B39" s="457">
        <v>31</v>
      </c>
      <c r="C39" s="238"/>
      <c r="D39" s="23"/>
      <c r="E39" s="23"/>
      <c r="F39" s="52"/>
      <c r="G39" s="75"/>
      <c r="H39" s="52"/>
      <c r="I39" s="882">
        <f t="shared" si="34"/>
        <v>0</v>
      </c>
      <c r="J39" s="52"/>
      <c r="K39" s="882">
        <f t="shared" si="35"/>
        <v>0</v>
      </c>
      <c r="L39" s="52"/>
      <c r="M39" s="76">
        <f t="shared" si="36"/>
        <v>0</v>
      </c>
      <c r="N39" s="77">
        <f t="shared" si="37"/>
        <v>0</v>
      </c>
      <c r="O39" s="283"/>
      <c r="P39" s="907"/>
      <c r="Q39" s="482">
        <f t="shared" si="0"/>
        <v>0</v>
      </c>
      <c r="R39" s="387">
        <f t="shared" si="1"/>
        <v>0</v>
      </c>
      <c r="S39" s="387">
        <f t="shared" si="2"/>
        <v>0</v>
      </c>
      <c r="T39" s="883">
        <f t="shared" si="3"/>
        <v>0</v>
      </c>
      <c r="U39" s="690">
        <f t="shared" si="4"/>
        <v>0</v>
      </c>
      <c r="V39" s="883">
        <f t="shared" si="5"/>
        <v>0</v>
      </c>
      <c r="W39" s="690">
        <f t="shared" si="6"/>
        <v>0</v>
      </c>
      <c r="X39" s="883">
        <f t="shared" si="7"/>
        <v>0</v>
      </c>
      <c r="Y39" s="690">
        <f t="shared" si="8"/>
        <v>0</v>
      </c>
      <c r="Z39" s="883">
        <f t="shared" si="9"/>
        <v>0</v>
      </c>
      <c r="AA39" s="690">
        <f t="shared" si="10"/>
        <v>0</v>
      </c>
      <c r="AB39" s="690">
        <f t="shared" si="32"/>
        <v>0</v>
      </c>
      <c r="AC39" s="387">
        <f t="shared" si="11"/>
        <v>0</v>
      </c>
      <c r="AD39" s="884"/>
      <c r="AE39" s="121">
        <f t="shared" si="38"/>
        <v>0</v>
      </c>
      <c r="AF39" s="885"/>
      <c r="AG39" s="886" t="str">
        <f t="shared" si="12"/>
        <v/>
      </c>
      <c r="AH39" s="274">
        <f t="shared" si="13"/>
        <v>0</v>
      </c>
    </row>
    <row r="40" spans="2:39" x14ac:dyDescent="0.35">
      <c r="B40" s="457">
        <v>32</v>
      </c>
      <c r="C40" s="238"/>
      <c r="D40" s="23"/>
      <c r="E40" s="23"/>
      <c r="F40" s="52"/>
      <c r="G40" s="75"/>
      <c r="H40" s="52"/>
      <c r="I40" s="882">
        <f t="shared" si="34"/>
        <v>0</v>
      </c>
      <c r="J40" s="52"/>
      <c r="K40" s="882">
        <f t="shared" si="35"/>
        <v>0</v>
      </c>
      <c r="L40" s="52"/>
      <c r="M40" s="76">
        <f t="shared" si="36"/>
        <v>0</v>
      </c>
      <c r="N40" s="77">
        <f t="shared" si="37"/>
        <v>0</v>
      </c>
      <c r="O40" s="283"/>
      <c r="P40" s="907"/>
      <c r="Q40" s="482">
        <f t="shared" si="0"/>
        <v>0</v>
      </c>
      <c r="R40" s="387">
        <f t="shared" si="1"/>
        <v>0</v>
      </c>
      <c r="S40" s="387">
        <f t="shared" si="2"/>
        <v>0</v>
      </c>
      <c r="T40" s="883">
        <f t="shared" si="3"/>
        <v>0</v>
      </c>
      <c r="U40" s="690">
        <f t="shared" si="4"/>
        <v>0</v>
      </c>
      <c r="V40" s="883">
        <f t="shared" si="5"/>
        <v>0</v>
      </c>
      <c r="W40" s="690">
        <f t="shared" si="6"/>
        <v>0</v>
      </c>
      <c r="X40" s="883">
        <f t="shared" si="7"/>
        <v>0</v>
      </c>
      <c r="Y40" s="690">
        <f t="shared" si="8"/>
        <v>0</v>
      </c>
      <c r="Z40" s="883">
        <f t="shared" si="9"/>
        <v>0</v>
      </c>
      <c r="AA40" s="690">
        <f t="shared" si="10"/>
        <v>0</v>
      </c>
      <c r="AB40" s="690">
        <f t="shared" si="32"/>
        <v>0</v>
      </c>
      <c r="AC40" s="387">
        <f t="shared" si="11"/>
        <v>0</v>
      </c>
      <c r="AD40" s="884"/>
      <c r="AE40" s="121">
        <f t="shared" si="38"/>
        <v>0</v>
      </c>
      <c r="AF40" s="885"/>
      <c r="AG40" s="886" t="str">
        <f t="shared" si="12"/>
        <v/>
      </c>
      <c r="AH40" s="274">
        <f t="shared" si="13"/>
        <v>0</v>
      </c>
    </row>
    <row r="41" spans="2:39" x14ac:dyDescent="0.35">
      <c r="B41" s="457">
        <v>33</v>
      </c>
      <c r="C41" s="238"/>
      <c r="D41" s="23"/>
      <c r="E41" s="23"/>
      <c r="F41" s="52"/>
      <c r="G41" s="75"/>
      <c r="H41" s="52"/>
      <c r="I41" s="882">
        <f t="shared" si="34"/>
        <v>0</v>
      </c>
      <c r="J41" s="52"/>
      <c r="K41" s="882">
        <f t="shared" si="35"/>
        <v>0</v>
      </c>
      <c r="L41" s="52"/>
      <c r="M41" s="76">
        <f t="shared" si="36"/>
        <v>0</v>
      </c>
      <c r="N41" s="77">
        <f t="shared" si="37"/>
        <v>0</v>
      </c>
      <c r="O41" s="283"/>
      <c r="P41" s="907"/>
      <c r="Q41" s="482">
        <f t="shared" si="0"/>
        <v>0</v>
      </c>
      <c r="R41" s="387">
        <f t="shared" si="1"/>
        <v>0</v>
      </c>
      <c r="S41" s="387">
        <f t="shared" si="2"/>
        <v>0</v>
      </c>
      <c r="T41" s="883">
        <f t="shared" si="3"/>
        <v>0</v>
      </c>
      <c r="U41" s="690">
        <f t="shared" si="4"/>
        <v>0</v>
      </c>
      <c r="V41" s="883">
        <f t="shared" si="5"/>
        <v>0</v>
      </c>
      <c r="W41" s="690">
        <f t="shared" si="6"/>
        <v>0</v>
      </c>
      <c r="X41" s="883">
        <f t="shared" si="7"/>
        <v>0</v>
      </c>
      <c r="Y41" s="690">
        <f t="shared" si="8"/>
        <v>0</v>
      </c>
      <c r="Z41" s="883">
        <f t="shared" si="9"/>
        <v>0</v>
      </c>
      <c r="AA41" s="690">
        <f t="shared" si="10"/>
        <v>0</v>
      </c>
      <c r="AB41" s="690">
        <f t="shared" si="32"/>
        <v>0</v>
      </c>
      <c r="AC41" s="387">
        <f t="shared" si="11"/>
        <v>0</v>
      </c>
      <c r="AD41" s="884"/>
      <c r="AE41" s="121">
        <f t="shared" si="38"/>
        <v>0</v>
      </c>
      <c r="AF41" s="885"/>
      <c r="AG41" s="886" t="str">
        <f t="shared" si="12"/>
        <v/>
      </c>
      <c r="AH41" s="274">
        <f t="shared" si="13"/>
        <v>0</v>
      </c>
    </row>
    <row r="42" spans="2:39" x14ac:dyDescent="0.35">
      <c r="B42" s="457">
        <v>34</v>
      </c>
      <c r="C42" s="238"/>
      <c r="D42" s="23"/>
      <c r="E42" s="23"/>
      <c r="F42" s="52"/>
      <c r="G42" s="75"/>
      <c r="H42" s="52"/>
      <c r="I42" s="882">
        <f t="shared" si="34"/>
        <v>0</v>
      </c>
      <c r="J42" s="52"/>
      <c r="K42" s="882">
        <f t="shared" si="35"/>
        <v>0</v>
      </c>
      <c r="L42" s="52"/>
      <c r="M42" s="76">
        <f t="shared" si="36"/>
        <v>0</v>
      </c>
      <c r="N42" s="77">
        <f t="shared" si="37"/>
        <v>0</v>
      </c>
      <c r="O42" s="283"/>
      <c r="P42" s="907"/>
      <c r="Q42" s="482">
        <f t="shared" si="0"/>
        <v>0</v>
      </c>
      <c r="R42" s="387">
        <f t="shared" si="1"/>
        <v>0</v>
      </c>
      <c r="S42" s="387">
        <f t="shared" si="2"/>
        <v>0</v>
      </c>
      <c r="T42" s="883">
        <f t="shared" si="3"/>
        <v>0</v>
      </c>
      <c r="U42" s="690">
        <f t="shared" si="4"/>
        <v>0</v>
      </c>
      <c r="V42" s="883">
        <f t="shared" si="5"/>
        <v>0</v>
      </c>
      <c r="W42" s="690">
        <f t="shared" si="6"/>
        <v>0</v>
      </c>
      <c r="X42" s="883">
        <f t="shared" si="7"/>
        <v>0</v>
      </c>
      <c r="Y42" s="690">
        <f t="shared" si="8"/>
        <v>0</v>
      </c>
      <c r="Z42" s="883">
        <f t="shared" si="9"/>
        <v>0</v>
      </c>
      <c r="AA42" s="690">
        <f t="shared" si="10"/>
        <v>0</v>
      </c>
      <c r="AB42" s="690">
        <f t="shared" si="32"/>
        <v>0</v>
      </c>
      <c r="AC42" s="387">
        <f t="shared" si="11"/>
        <v>0</v>
      </c>
      <c r="AD42" s="884"/>
      <c r="AE42" s="121">
        <f t="shared" si="38"/>
        <v>0</v>
      </c>
      <c r="AF42" s="885"/>
      <c r="AG42" s="886" t="str">
        <f t="shared" si="12"/>
        <v/>
      </c>
      <c r="AH42" s="274">
        <f t="shared" si="13"/>
        <v>0</v>
      </c>
    </row>
    <row r="43" spans="2:39" x14ac:dyDescent="0.35">
      <c r="B43" s="457">
        <v>35</v>
      </c>
      <c r="C43" s="238"/>
      <c r="D43" s="23"/>
      <c r="E43" s="23"/>
      <c r="F43" s="52"/>
      <c r="G43" s="75"/>
      <c r="H43" s="52"/>
      <c r="I43" s="882">
        <f t="shared" si="34"/>
        <v>0</v>
      </c>
      <c r="J43" s="52"/>
      <c r="K43" s="882">
        <f t="shared" si="35"/>
        <v>0</v>
      </c>
      <c r="L43" s="52"/>
      <c r="M43" s="76">
        <f t="shared" si="36"/>
        <v>0</v>
      </c>
      <c r="N43" s="77">
        <f t="shared" si="37"/>
        <v>0</v>
      </c>
      <c r="O43" s="283"/>
      <c r="P43" s="907"/>
      <c r="Q43" s="482">
        <f t="shared" si="0"/>
        <v>0</v>
      </c>
      <c r="R43" s="387">
        <f t="shared" si="1"/>
        <v>0</v>
      </c>
      <c r="S43" s="387">
        <f t="shared" si="2"/>
        <v>0</v>
      </c>
      <c r="T43" s="883">
        <f t="shared" si="3"/>
        <v>0</v>
      </c>
      <c r="U43" s="690">
        <f t="shared" si="4"/>
        <v>0</v>
      </c>
      <c r="V43" s="883">
        <f t="shared" si="5"/>
        <v>0</v>
      </c>
      <c r="W43" s="690">
        <f t="shared" si="6"/>
        <v>0</v>
      </c>
      <c r="X43" s="883">
        <f t="shared" si="7"/>
        <v>0</v>
      </c>
      <c r="Y43" s="690">
        <f t="shared" si="8"/>
        <v>0</v>
      </c>
      <c r="Z43" s="883">
        <f t="shared" si="9"/>
        <v>0</v>
      </c>
      <c r="AA43" s="690">
        <f t="shared" si="10"/>
        <v>0</v>
      </c>
      <c r="AB43" s="690">
        <f t="shared" si="32"/>
        <v>0</v>
      </c>
      <c r="AC43" s="387">
        <f t="shared" si="11"/>
        <v>0</v>
      </c>
      <c r="AD43" s="884"/>
      <c r="AE43" s="121">
        <f t="shared" si="38"/>
        <v>0</v>
      </c>
      <c r="AF43" s="885"/>
      <c r="AG43" s="886" t="str">
        <f t="shared" si="12"/>
        <v/>
      </c>
      <c r="AH43" s="274">
        <f t="shared" si="13"/>
        <v>0</v>
      </c>
    </row>
    <row r="44" spans="2:39" x14ac:dyDescent="0.35">
      <c r="B44" s="457">
        <v>36</v>
      </c>
      <c r="C44" s="238"/>
      <c r="D44" s="23"/>
      <c r="E44" s="23"/>
      <c r="F44" s="52"/>
      <c r="G44" s="75"/>
      <c r="H44" s="52"/>
      <c r="I44" s="882">
        <f t="shared" si="34"/>
        <v>0</v>
      </c>
      <c r="J44" s="52"/>
      <c r="K44" s="882">
        <f t="shared" si="35"/>
        <v>0</v>
      </c>
      <c r="L44" s="52"/>
      <c r="M44" s="76">
        <f t="shared" si="36"/>
        <v>0</v>
      </c>
      <c r="N44" s="77">
        <f t="shared" si="37"/>
        <v>0</v>
      </c>
      <c r="O44" s="283"/>
      <c r="P44" s="907"/>
      <c r="Q44" s="482">
        <f t="shared" ref="Q44:R48" si="39">C44</f>
        <v>0</v>
      </c>
      <c r="R44" s="387">
        <f t="shared" si="39"/>
        <v>0</v>
      </c>
      <c r="S44" s="387">
        <f t="shared" ref="S44:S48" si="40">E44</f>
        <v>0</v>
      </c>
      <c r="T44" s="883">
        <f t="shared" ref="T44:T48" si="41">F44</f>
        <v>0</v>
      </c>
      <c r="U44" s="690">
        <f t="shared" ref="U44:U48" si="42">G44</f>
        <v>0</v>
      </c>
      <c r="V44" s="883">
        <f t="shared" ref="V44:V48" si="43">H44</f>
        <v>0</v>
      </c>
      <c r="W44" s="690">
        <f t="shared" ref="W44:W48" si="44">I44</f>
        <v>0</v>
      </c>
      <c r="X44" s="883">
        <f t="shared" ref="X44:X48" si="45">J44</f>
        <v>0</v>
      </c>
      <c r="Y44" s="690">
        <f t="shared" ref="Y44:Y48" si="46">K44</f>
        <v>0</v>
      </c>
      <c r="Z44" s="883">
        <f t="shared" ref="Z44:Z48" si="47">L44</f>
        <v>0</v>
      </c>
      <c r="AA44" s="690">
        <f t="shared" ref="AA44:AA48" si="48">M44</f>
        <v>0</v>
      </c>
      <c r="AB44" s="690">
        <f t="shared" si="32"/>
        <v>0</v>
      </c>
      <c r="AC44" s="387">
        <f t="shared" ref="AC44:AC48" si="49">O44</f>
        <v>0</v>
      </c>
      <c r="AD44" s="884"/>
      <c r="AE44" s="121">
        <f t="shared" si="38"/>
        <v>0</v>
      </c>
      <c r="AF44" s="885"/>
      <c r="AG44" s="886" t="str">
        <f t="shared" si="12"/>
        <v/>
      </c>
      <c r="AH44" s="274">
        <f t="shared" si="13"/>
        <v>0</v>
      </c>
    </row>
    <row r="45" spans="2:39" x14ac:dyDescent="0.35">
      <c r="B45" s="457">
        <v>37</v>
      </c>
      <c r="C45" s="238"/>
      <c r="D45" s="23"/>
      <c r="E45" s="23"/>
      <c r="F45" s="52"/>
      <c r="G45" s="75"/>
      <c r="H45" s="52"/>
      <c r="I45" s="882">
        <f t="shared" si="34"/>
        <v>0</v>
      </c>
      <c r="J45" s="52"/>
      <c r="K45" s="882">
        <f t="shared" si="35"/>
        <v>0</v>
      </c>
      <c r="L45" s="52"/>
      <c r="M45" s="76">
        <f t="shared" si="36"/>
        <v>0</v>
      </c>
      <c r="N45" s="77">
        <f t="shared" si="37"/>
        <v>0</v>
      </c>
      <c r="O45" s="283"/>
      <c r="P45" s="907"/>
      <c r="Q45" s="482">
        <f t="shared" si="39"/>
        <v>0</v>
      </c>
      <c r="R45" s="387">
        <f t="shared" si="39"/>
        <v>0</v>
      </c>
      <c r="S45" s="387">
        <f t="shared" si="40"/>
        <v>0</v>
      </c>
      <c r="T45" s="883">
        <f t="shared" si="41"/>
        <v>0</v>
      </c>
      <c r="U45" s="690">
        <f t="shared" si="42"/>
        <v>0</v>
      </c>
      <c r="V45" s="883">
        <f t="shared" si="43"/>
        <v>0</v>
      </c>
      <c r="W45" s="690">
        <f t="shared" si="44"/>
        <v>0</v>
      </c>
      <c r="X45" s="883">
        <f t="shared" si="45"/>
        <v>0</v>
      </c>
      <c r="Y45" s="690">
        <f t="shared" si="46"/>
        <v>0</v>
      </c>
      <c r="Z45" s="883">
        <f t="shared" si="47"/>
        <v>0</v>
      </c>
      <c r="AA45" s="690">
        <f t="shared" si="48"/>
        <v>0</v>
      </c>
      <c r="AB45" s="690">
        <f t="shared" si="32"/>
        <v>0</v>
      </c>
      <c r="AC45" s="387">
        <f t="shared" si="49"/>
        <v>0</v>
      </c>
      <c r="AD45" s="884"/>
      <c r="AE45" s="121">
        <f t="shared" si="38"/>
        <v>0</v>
      </c>
      <c r="AF45" s="885"/>
      <c r="AG45" s="886" t="str">
        <f t="shared" si="12"/>
        <v/>
      </c>
      <c r="AH45" s="274">
        <f t="shared" si="13"/>
        <v>0</v>
      </c>
    </row>
    <row r="46" spans="2:39" x14ac:dyDescent="0.35">
      <c r="B46" s="457">
        <v>38</v>
      </c>
      <c r="C46" s="238"/>
      <c r="D46" s="23"/>
      <c r="E46" s="23"/>
      <c r="F46" s="52"/>
      <c r="G46" s="75"/>
      <c r="H46" s="52"/>
      <c r="I46" s="882">
        <f t="shared" si="34"/>
        <v>0</v>
      </c>
      <c r="J46" s="52"/>
      <c r="K46" s="882">
        <f t="shared" si="35"/>
        <v>0</v>
      </c>
      <c r="L46" s="52"/>
      <c r="M46" s="76">
        <f t="shared" si="36"/>
        <v>0</v>
      </c>
      <c r="N46" s="77">
        <f t="shared" si="37"/>
        <v>0</v>
      </c>
      <c r="O46" s="283"/>
      <c r="P46" s="907"/>
      <c r="Q46" s="482">
        <f t="shared" si="39"/>
        <v>0</v>
      </c>
      <c r="R46" s="387">
        <f t="shared" si="39"/>
        <v>0</v>
      </c>
      <c r="S46" s="387">
        <f t="shared" si="40"/>
        <v>0</v>
      </c>
      <c r="T46" s="883">
        <f t="shared" si="41"/>
        <v>0</v>
      </c>
      <c r="U46" s="690">
        <f t="shared" si="42"/>
        <v>0</v>
      </c>
      <c r="V46" s="883">
        <f t="shared" si="43"/>
        <v>0</v>
      </c>
      <c r="W46" s="690">
        <f t="shared" si="44"/>
        <v>0</v>
      </c>
      <c r="X46" s="883">
        <f t="shared" si="45"/>
        <v>0</v>
      </c>
      <c r="Y46" s="690">
        <f t="shared" si="46"/>
        <v>0</v>
      </c>
      <c r="Z46" s="883">
        <f t="shared" si="47"/>
        <v>0</v>
      </c>
      <c r="AA46" s="690">
        <f t="shared" si="48"/>
        <v>0</v>
      </c>
      <c r="AB46" s="690">
        <f t="shared" si="32"/>
        <v>0</v>
      </c>
      <c r="AC46" s="387">
        <f t="shared" si="49"/>
        <v>0</v>
      </c>
      <c r="AD46" s="884"/>
      <c r="AE46" s="121">
        <f t="shared" si="38"/>
        <v>0</v>
      </c>
      <c r="AF46" s="885"/>
      <c r="AG46" s="886" t="str">
        <f t="shared" si="12"/>
        <v/>
      </c>
      <c r="AH46" s="274">
        <f t="shared" si="13"/>
        <v>0</v>
      </c>
    </row>
    <row r="47" spans="2:39" x14ac:dyDescent="0.35">
      <c r="B47" s="457">
        <v>39</v>
      </c>
      <c r="C47" s="238"/>
      <c r="D47" s="23"/>
      <c r="E47" s="23"/>
      <c r="F47" s="52"/>
      <c r="G47" s="75"/>
      <c r="H47" s="52"/>
      <c r="I47" s="882">
        <f t="shared" si="34"/>
        <v>0</v>
      </c>
      <c r="J47" s="52"/>
      <c r="K47" s="882">
        <f t="shared" si="35"/>
        <v>0</v>
      </c>
      <c r="L47" s="52"/>
      <c r="M47" s="76">
        <f t="shared" si="36"/>
        <v>0</v>
      </c>
      <c r="N47" s="77">
        <f t="shared" si="37"/>
        <v>0</v>
      </c>
      <c r="O47" s="283"/>
      <c r="P47" s="907"/>
      <c r="Q47" s="482">
        <f t="shared" si="39"/>
        <v>0</v>
      </c>
      <c r="R47" s="387">
        <f t="shared" si="39"/>
        <v>0</v>
      </c>
      <c r="S47" s="387">
        <f t="shared" si="40"/>
        <v>0</v>
      </c>
      <c r="T47" s="883">
        <f t="shared" si="41"/>
        <v>0</v>
      </c>
      <c r="U47" s="690">
        <f t="shared" si="42"/>
        <v>0</v>
      </c>
      <c r="V47" s="883">
        <f t="shared" si="43"/>
        <v>0</v>
      </c>
      <c r="W47" s="690">
        <f t="shared" si="44"/>
        <v>0</v>
      </c>
      <c r="X47" s="883">
        <f t="shared" si="45"/>
        <v>0</v>
      </c>
      <c r="Y47" s="690">
        <f t="shared" si="46"/>
        <v>0</v>
      </c>
      <c r="Z47" s="883">
        <f t="shared" si="47"/>
        <v>0</v>
      </c>
      <c r="AA47" s="690">
        <f t="shared" si="48"/>
        <v>0</v>
      </c>
      <c r="AB47" s="690">
        <f t="shared" si="32"/>
        <v>0</v>
      </c>
      <c r="AC47" s="387">
        <f t="shared" si="49"/>
        <v>0</v>
      </c>
      <c r="AD47" s="884"/>
      <c r="AE47" s="121">
        <f t="shared" si="38"/>
        <v>0</v>
      </c>
      <c r="AF47" s="885"/>
      <c r="AG47" s="886" t="str">
        <f t="shared" si="12"/>
        <v/>
      </c>
      <c r="AH47" s="274">
        <f t="shared" si="13"/>
        <v>0</v>
      </c>
    </row>
    <row r="48" spans="2:39" ht="15" thickBot="1" x14ac:dyDescent="0.4">
      <c r="B48" s="457">
        <v>40</v>
      </c>
      <c r="C48" s="240"/>
      <c r="D48" s="24"/>
      <c r="E48" s="24"/>
      <c r="F48" s="102"/>
      <c r="G48" s="78"/>
      <c r="H48" s="102"/>
      <c r="I48" s="887">
        <f t="shared" si="34"/>
        <v>0</v>
      </c>
      <c r="J48" s="102"/>
      <c r="K48" s="887">
        <f>J48*20</f>
        <v>0</v>
      </c>
      <c r="L48" s="102"/>
      <c r="M48" s="79">
        <f t="shared" si="36"/>
        <v>0</v>
      </c>
      <c r="N48" s="80">
        <f t="shared" si="37"/>
        <v>0</v>
      </c>
      <c r="O48" s="284"/>
      <c r="P48" s="908"/>
      <c r="Q48" s="699">
        <f t="shared" si="39"/>
        <v>0</v>
      </c>
      <c r="R48" s="391">
        <f t="shared" si="39"/>
        <v>0</v>
      </c>
      <c r="S48" s="391">
        <f t="shared" si="40"/>
        <v>0</v>
      </c>
      <c r="T48" s="888">
        <f t="shared" si="41"/>
        <v>0</v>
      </c>
      <c r="U48" s="713">
        <f t="shared" si="42"/>
        <v>0</v>
      </c>
      <c r="V48" s="888">
        <f t="shared" si="43"/>
        <v>0</v>
      </c>
      <c r="W48" s="713">
        <f t="shared" si="44"/>
        <v>0</v>
      </c>
      <c r="X48" s="888">
        <f t="shared" si="45"/>
        <v>0</v>
      </c>
      <c r="Y48" s="713">
        <f t="shared" si="46"/>
        <v>0</v>
      </c>
      <c r="Z48" s="888">
        <f t="shared" si="47"/>
        <v>0</v>
      </c>
      <c r="AA48" s="713">
        <f t="shared" si="48"/>
        <v>0</v>
      </c>
      <c r="AB48" s="690">
        <f t="shared" si="32"/>
        <v>0</v>
      </c>
      <c r="AC48" s="391">
        <f t="shared" si="49"/>
        <v>0</v>
      </c>
      <c r="AD48" s="889"/>
      <c r="AE48" s="140">
        <f t="shared" si="38"/>
        <v>0</v>
      </c>
      <c r="AF48" s="890"/>
      <c r="AG48" s="891" t="str">
        <f t="shared" si="12"/>
        <v/>
      </c>
      <c r="AH48" s="275">
        <f t="shared" si="13"/>
        <v>0</v>
      </c>
    </row>
    <row r="49" spans="2:34" ht="15" thickBot="1" x14ac:dyDescent="0.4">
      <c r="B49" s="892"/>
      <c r="C49" s="893"/>
      <c r="D49" s="841"/>
      <c r="E49" s="894" t="s">
        <v>23</v>
      </c>
      <c r="F49" s="895">
        <f>SUM(F9:F48)</f>
        <v>0</v>
      </c>
      <c r="G49" s="896"/>
      <c r="H49" s="897" t="s">
        <v>23</v>
      </c>
      <c r="I49" s="276">
        <f>SUM(I9:I48)</f>
        <v>0</v>
      </c>
      <c r="J49" s="897" t="s">
        <v>23</v>
      </c>
      <c r="K49" s="276">
        <f>SUM(K9:K48)</f>
        <v>0</v>
      </c>
      <c r="L49" s="897" t="s">
        <v>23</v>
      </c>
      <c r="M49" s="276">
        <f>SUM(M9:M48)</f>
        <v>0</v>
      </c>
      <c r="N49" s="277">
        <f>SUM(N9:N48)</f>
        <v>0</v>
      </c>
      <c r="O49" s="893"/>
      <c r="P49" s="893"/>
      <c r="Q49" s="893"/>
      <c r="R49" s="893"/>
      <c r="S49" s="894" t="s">
        <v>23</v>
      </c>
      <c r="T49" s="898">
        <f>SUM(T9:T48)</f>
        <v>0</v>
      </c>
      <c r="U49" s="893"/>
      <c r="V49" s="894" t="s">
        <v>23</v>
      </c>
      <c r="W49" s="899">
        <f>SUM(W9:W48)</f>
        <v>0</v>
      </c>
      <c r="X49" s="894" t="s">
        <v>23</v>
      </c>
      <c r="Y49" s="900">
        <f>SUM(Y9:Y48)</f>
        <v>0</v>
      </c>
      <c r="Z49" s="901" t="s">
        <v>23</v>
      </c>
      <c r="AA49" s="278">
        <f>SUM(AA9:AA48)</f>
        <v>0</v>
      </c>
      <c r="AB49" s="279">
        <f>SUM(AB9:AB48)</f>
        <v>0</v>
      </c>
      <c r="AC49" s="902"/>
      <c r="AD49" s="903" t="s">
        <v>23</v>
      </c>
      <c r="AE49" s="278">
        <f>SUM(AE9:AE48)</f>
        <v>0</v>
      </c>
      <c r="AF49" s="893"/>
      <c r="AG49" s="894" t="s">
        <v>23</v>
      </c>
      <c r="AH49" s="898">
        <f>SUM(AH9:AH48)</f>
        <v>0</v>
      </c>
    </row>
    <row r="50" spans="2:34" x14ac:dyDescent="0.35">
      <c r="B50" s="904"/>
    </row>
    <row r="51" spans="2:34" ht="15" thickBot="1" x14ac:dyDescent="0.4"/>
    <row r="52" spans="2:34" ht="56.5" customHeight="1" thickBot="1" x14ac:dyDescent="0.4">
      <c r="C52" s="1119" t="s">
        <v>183</v>
      </c>
      <c r="D52" s="1120"/>
      <c r="E52" s="1120"/>
      <c r="F52" s="1121"/>
    </row>
    <row r="53" spans="2:34" ht="15" thickBot="1" x14ac:dyDescent="0.4"/>
    <row r="54" spans="2:34" x14ac:dyDescent="0.35">
      <c r="D54" s="151" t="s">
        <v>141</v>
      </c>
      <c r="E54" s="285"/>
      <c r="F54" s="286"/>
    </row>
    <row r="55" spans="2:34" x14ac:dyDescent="0.35">
      <c r="D55" s="154"/>
      <c r="E55" s="287"/>
      <c r="F55" s="288"/>
    </row>
    <row r="56" spans="2:34" x14ac:dyDescent="0.35">
      <c r="D56" s="157" t="s">
        <v>142</v>
      </c>
      <c r="E56" s="287"/>
      <c r="F56" s="288"/>
    </row>
    <row r="57" spans="2:34" x14ac:dyDescent="0.35">
      <c r="D57" s="289"/>
      <c r="E57" s="287"/>
      <c r="F57" s="288"/>
    </row>
    <row r="58" spans="2:34" x14ac:dyDescent="0.35">
      <c r="D58" s="289"/>
      <c r="E58" s="287"/>
      <c r="F58" s="288"/>
    </row>
    <row r="59" spans="2:34" x14ac:dyDescent="0.35">
      <c r="D59" s="157" t="s">
        <v>27</v>
      </c>
      <c r="E59" s="287"/>
      <c r="F59" s="288"/>
    </row>
    <row r="60" spans="2:34" x14ac:dyDescent="0.35">
      <c r="D60" s="154"/>
      <c r="E60" s="287"/>
      <c r="F60" s="288"/>
    </row>
    <row r="61" spans="2:34" x14ac:dyDescent="0.35">
      <c r="D61" s="154"/>
      <c r="E61" s="287"/>
      <c r="F61" s="288"/>
    </row>
    <row r="62" spans="2:34" x14ac:dyDescent="0.35">
      <c r="D62" s="154"/>
      <c r="E62" s="287"/>
      <c r="F62" s="288"/>
    </row>
    <row r="63" spans="2:34" x14ac:dyDescent="0.35">
      <c r="D63" s="154"/>
      <c r="E63" s="287"/>
      <c r="F63" s="288"/>
    </row>
    <row r="64" spans="2:34" ht="15" thickBot="1" x14ac:dyDescent="0.4">
      <c r="D64" s="290"/>
      <c r="E64" s="291"/>
      <c r="F64" s="292"/>
    </row>
  </sheetData>
  <sheetProtection algorithmName="SHA-512" hashValue="h5wsIX8KBWZo3ZXlplQtpcQ9jXPUrfJyr+4OVCao4e4O72PvOCLLHdL0eFuRiSb5589S6PTpK9HpbA6nHmJVyg==" saltValue="vmc1lFC5evwiAAPaBt2VmA==" spinCount="100000" sheet="1" formatCells="0" formatColumns="0" formatRows="0" insertColumns="0" insertRows="0" insertHyperlinks="0" deleteColumns="0" deleteRows="0" sort="0" autoFilter="0" pivotTables="0"/>
  <mergeCells count="6">
    <mergeCell ref="C52:F52"/>
    <mergeCell ref="Q5:AH5"/>
    <mergeCell ref="B6:B7"/>
    <mergeCell ref="D2:I2"/>
    <mergeCell ref="D3:I3"/>
    <mergeCell ref="B5:P5"/>
  </mergeCells>
  <conditionalFormatting sqref="Q9:AC48">
    <cfRule type="expression" dxfId="40" priority="1">
      <formula>Q9&lt;&gt;C9</formula>
    </cfRule>
  </conditionalFormatting>
  <conditionalFormatting sqref="AG8:AG48">
    <cfRule type="containsText" dxfId="39" priority="2" operator="containsText" text="KO">
      <formula>NOT(ISERROR(SEARCH("KO",AG8)))</formula>
    </cfRule>
    <cfRule type="containsText" dxfId="38" priority="3" operator="containsText" text="OK">
      <formula>NOT(ISERROR(SEARCH("OK",AG8)))</formula>
    </cfRule>
  </conditionalFormatting>
  <dataValidations count="5">
    <dataValidation type="list" allowBlank="1" showInputMessage="1" showErrorMessage="1" sqref="E8:E48" xr:uid="{4CF9C9AB-B8B1-4682-AEF5-43AA2A709EE3}">
      <formula1>"Séminaire,Journée technique,Réunion,Temps passé expérimentation"</formula1>
    </dataValidation>
    <dataValidation type="list" allowBlank="1" showInputMessage="1" showErrorMessage="1" promptTitle="Sélectionnez un poste de dépense" prompt="Cliquez sur le menu déroulant" sqref="D49" xr:uid="{D3C53334-06E1-423E-84DE-E3720F1F492C}">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D8:D48" xr:uid="{F8DAF497-6A03-453A-A565-6BD40A5F533F}">
      <formula1>"Création groupes opérationnels, Projets groupes opérationnels, Diffusion résultats"</formula1>
    </dataValidation>
    <dataValidation type="list" allowBlank="1" showInputMessage="1" showErrorMessage="1" sqref="AD8:AD48" xr:uid="{36357DF5-B2ED-4422-8662-AE2EE8DD8901}">
      <formula1>"Oui,Non,Sans objet"</formula1>
    </dataValidation>
    <dataValidation type="list" allowBlank="1" showInputMessage="1" showErrorMessage="1" sqref="C8:C48" xr:uid="{85166ABC-9A6A-4689-8414-389F07A0FCD4}">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48EC-4A44-4EF8-8DCD-35F3FC6A8FF2}">
  <sheetPr>
    <tabColor theme="8" tint="0.59999389629810485"/>
  </sheetPr>
  <dimension ref="A1:AK36"/>
  <sheetViews>
    <sheetView showGridLines="0" zoomScale="80" zoomScaleNormal="80" workbookViewId="0">
      <selection activeCell="C9" sqref="C9"/>
    </sheetView>
  </sheetViews>
  <sheetFormatPr baseColWidth="10" defaultColWidth="11.453125" defaultRowHeight="14.5" outlineLevelCol="1" x14ac:dyDescent="0.35"/>
  <cols>
    <col min="1" max="1" width="5.6328125" style="366" customWidth="1"/>
    <col min="2" max="2" width="11.54296875" style="366" customWidth="1"/>
    <col min="3" max="3" width="25.81640625" style="638" customWidth="1"/>
    <col min="4" max="4" width="20.6328125" style="638" customWidth="1"/>
    <col min="5" max="6" width="20.1796875" style="638" customWidth="1"/>
    <col min="7" max="7" width="19.1796875" style="638" customWidth="1"/>
    <col min="8" max="8" width="22.26953125" style="638" customWidth="1"/>
    <col min="9" max="9" width="17.6328125" style="638" customWidth="1"/>
    <col min="10" max="10" width="12.6328125" style="638" customWidth="1"/>
    <col min="11" max="11" width="18.08984375" style="638" customWidth="1"/>
    <col min="12" max="13" width="17.6328125" style="638" customWidth="1"/>
    <col min="14" max="14" width="22.1796875" style="638" customWidth="1"/>
    <col min="15" max="15" width="26.453125" style="638" customWidth="1"/>
    <col min="16" max="16" width="20.1796875" style="638" customWidth="1"/>
    <col min="17" max="17" width="19.1796875" style="638" customWidth="1"/>
    <col min="18" max="18" width="22.26953125" style="638" hidden="1" customWidth="1" outlineLevel="1"/>
    <col min="19" max="19" width="16.81640625" style="638" hidden="1" customWidth="1" outlineLevel="1"/>
    <col min="20" max="20" width="23.453125" style="638" hidden="1" customWidth="1" outlineLevel="1"/>
    <col min="21" max="21" width="12.453125" style="638" hidden="1" customWidth="1" outlineLevel="1"/>
    <col min="22" max="22" width="18.08984375" style="638" hidden="1" customWidth="1" outlineLevel="1"/>
    <col min="23" max="24" width="20.90625" style="638" hidden="1" customWidth="1" outlineLevel="1"/>
    <col min="25" max="25" width="12.6328125" style="638" hidden="1" customWidth="1" outlineLevel="1"/>
    <col min="26" max="26" width="26.6328125" style="638" hidden="1" customWidth="1" outlineLevel="1"/>
    <col min="27" max="28" width="17.6328125" style="638" hidden="1" customWidth="1" outlineLevel="1"/>
    <col min="29" max="29" width="22.1796875" style="366" hidden="1" customWidth="1" outlineLevel="1"/>
    <col min="30" max="31" width="20.6328125" style="366" hidden="1" customWidth="1" outlineLevel="1"/>
    <col min="32" max="32" width="13.6328125" style="366" hidden="1" customWidth="1" outlineLevel="1"/>
    <col min="33" max="33" width="20.6328125" style="366" hidden="1" customWidth="1" outlineLevel="1"/>
    <col min="34" max="34" width="33.54296875" style="366" hidden="1" customWidth="1" outlineLevel="1"/>
    <col min="35" max="36" width="20.6328125" style="366" hidden="1" customWidth="1" outlineLevel="1"/>
    <col min="37" max="37" width="11.453125" style="366" collapsed="1"/>
    <col min="38" max="16384" width="11.453125" style="366"/>
  </cols>
  <sheetData>
    <row r="1" spans="1:36" ht="15" thickBot="1" x14ac:dyDescent="0.4">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row>
    <row r="2" spans="1:36" ht="18.5" x14ac:dyDescent="0.35">
      <c r="D2" s="1129" t="s">
        <v>35</v>
      </c>
      <c r="E2" s="1130"/>
      <c r="F2" s="1130"/>
      <c r="G2" s="1131"/>
      <c r="H2" s="442"/>
      <c r="I2" s="366"/>
      <c r="J2" s="366"/>
      <c r="K2" s="366"/>
      <c r="L2" s="366"/>
      <c r="M2" s="366"/>
      <c r="N2" s="366"/>
      <c r="O2" s="366"/>
      <c r="P2" s="366"/>
      <c r="Q2" s="366"/>
      <c r="R2" s="366"/>
      <c r="S2" s="366"/>
      <c r="T2" s="366"/>
      <c r="U2" s="366"/>
      <c r="V2" s="366"/>
      <c r="W2" s="366"/>
      <c r="X2" s="366"/>
      <c r="Y2" s="366"/>
      <c r="Z2" s="366"/>
      <c r="AA2" s="366"/>
      <c r="AB2" s="366"/>
    </row>
    <row r="3" spans="1:36" ht="33" customHeight="1" thickBot="1" x14ac:dyDescent="0.4">
      <c r="D3" s="1126" t="s">
        <v>241</v>
      </c>
      <c r="E3" s="1127"/>
      <c r="F3" s="1127"/>
      <c r="G3" s="1128"/>
      <c r="H3" s="909"/>
      <c r="I3" s="366"/>
      <c r="J3" s="366"/>
      <c r="K3" s="366"/>
      <c r="L3" s="366"/>
      <c r="M3" s="366"/>
      <c r="N3" s="366"/>
      <c r="O3" s="366"/>
      <c r="P3" s="366"/>
      <c r="Q3" s="366"/>
      <c r="R3" s="366"/>
      <c r="S3" s="366"/>
      <c r="T3" s="366"/>
      <c r="U3" s="366"/>
      <c r="V3" s="366"/>
      <c r="W3" s="366"/>
      <c r="X3" s="366"/>
      <c r="Y3" s="366"/>
      <c r="Z3" s="366"/>
      <c r="AA3" s="366"/>
      <c r="AB3" s="366"/>
    </row>
    <row r="4" spans="1:36" ht="15" thickBot="1" x14ac:dyDescent="0.4">
      <c r="C4" s="910"/>
      <c r="D4" s="910"/>
      <c r="E4" s="911"/>
      <c r="F4" s="911"/>
      <c r="G4" s="492"/>
      <c r="H4" s="492"/>
      <c r="I4" s="366"/>
      <c r="J4" s="366"/>
      <c r="K4" s="366"/>
      <c r="L4" s="366"/>
      <c r="M4" s="366"/>
      <c r="N4" s="366"/>
      <c r="O4" s="366"/>
      <c r="P4" s="366"/>
      <c r="Q4" s="366"/>
      <c r="R4" s="366"/>
      <c r="S4" s="366"/>
      <c r="T4" s="366"/>
      <c r="U4" s="366"/>
      <c r="V4" s="366"/>
      <c r="W4" s="366"/>
      <c r="X4" s="366"/>
      <c r="Y4" s="366"/>
      <c r="Z4" s="366"/>
      <c r="AA4" s="366"/>
      <c r="AB4" s="366"/>
    </row>
    <row r="5" spans="1:36" ht="26.5" customHeight="1" thickBot="1" x14ac:dyDescent="0.4">
      <c r="B5" s="1078" t="s">
        <v>187</v>
      </c>
      <c r="C5" s="1079"/>
      <c r="D5" s="1079"/>
      <c r="E5" s="1079"/>
      <c r="F5" s="1079"/>
      <c r="G5" s="1079"/>
      <c r="H5" s="1079"/>
      <c r="I5" s="1079"/>
      <c r="J5" s="1079"/>
      <c r="K5" s="1079"/>
      <c r="L5" s="1079"/>
      <c r="M5" s="1079"/>
      <c r="N5" s="1079"/>
      <c r="O5" s="1079"/>
      <c r="P5" s="1079"/>
      <c r="Q5" s="1080"/>
      <c r="R5" s="1067" t="s">
        <v>186</v>
      </c>
      <c r="S5" s="1068"/>
      <c r="T5" s="1068"/>
      <c r="U5" s="1068"/>
      <c r="V5" s="1068"/>
      <c r="W5" s="1068"/>
      <c r="X5" s="1068"/>
      <c r="Y5" s="1068"/>
      <c r="Z5" s="1068"/>
      <c r="AA5" s="1068"/>
      <c r="AB5" s="1068"/>
      <c r="AC5" s="1068"/>
      <c r="AD5" s="1068"/>
      <c r="AE5" s="1068"/>
      <c r="AF5" s="1068"/>
      <c r="AG5" s="1068"/>
      <c r="AH5" s="1068"/>
      <c r="AI5" s="1068"/>
      <c r="AJ5" s="1069"/>
    </row>
    <row r="6" spans="1:36" ht="43.5" customHeight="1" x14ac:dyDescent="0.35">
      <c r="A6" s="1132"/>
      <c r="B6" s="1122" t="s">
        <v>100</v>
      </c>
      <c r="C6" s="522" t="s">
        <v>272</v>
      </c>
      <c r="D6" s="771" t="s">
        <v>60</v>
      </c>
      <c r="E6" s="772" t="s">
        <v>233</v>
      </c>
      <c r="F6" s="772" t="s">
        <v>234</v>
      </c>
      <c r="G6" s="772" t="s">
        <v>36</v>
      </c>
      <c r="H6" s="772" t="s">
        <v>350</v>
      </c>
      <c r="I6" s="772" t="s">
        <v>226</v>
      </c>
      <c r="J6" s="912" t="s">
        <v>320</v>
      </c>
      <c r="K6" s="772" t="s">
        <v>37</v>
      </c>
      <c r="L6" s="912" t="s">
        <v>321</v>
      </c>
      <c r="M6" s="912" t="s">
        <v>239</v>
      </c>
      <c r="N6" s="772" t="s">
        <v>324</v>
      </c>
      <c r="O6" s="772" t="s">
        <v>238</v>
      </c>
      <c r="P6" s="772" t="s">
        <v>228</v>
      </c>
      <c r="Q6" s="858" t="s">
        <v>8</v>
      </c>
      <c r="R6" s="525" t="s">
        <v>272</v>
      </c>
      <c r="S6" s="775" t="s">
        <v>60</v>
      </c>
      <c r="T6" s="606" t="s">
        <v>233</v>
      </c>
      <c r="U6" s="606" t="s">
        <v>234</v>
      </c>
      <c r="V6" s="606" t="s">
        <v>36</v>
      </c>
      <c r="W6" s="606" t="s">
        <v>230</v>
      </c>
      <c r="X6" s="606" t="s">
        <v>226</v>
      </c>
      <c r="Y6" s="615" t="s">
        <v>320</v>
      </c>
      <c r="Z6" s="606" t="s">
        <v>37</v>
      </c>
      <c r="AA6" s="615" t="s">
        <v>321</v>
      </c>
      <c r="AB6" s="615" t="s">
        <v>239</v>
      </c>
      <c r="AC6" s="606" t="s">
        <v>324</v>
      </c>
      <c r="AD6" s="606" t="s">
        <v>238</v>
      </c>
      <c r="AE6" s="606" t="s">
        <v>228</v>
      </c>
      <c r="AF6" s="528" t="s">
        <v>124</v>
      </c>
      <c r="AG6" s="606" t="s">
        <v>53</v>
      </c>
      <c r="AH6" s="606" t="s">
        <v>54</v>
      </c>
      <c r="AI6" s="606" t="s">
        <v>43</v>
      </c>
      <c r="AJ6" s="616" t="s">
        <v>41</v>
      </c>
    </row>
    <row r="7" spans="1:36" ht="109.5" customHeight="1" x14ac:dyDescent="0.35">
      <c r="A7" s="1132"/>
      <c r="B7" s="1122"/>
      <c r="C7" s="531" t="s">
        <v>271</v>
      </c>
      <c r="D7" s="532" t="s">
        <v>97</v>
      </c>
      <c r="E7" s="532" t="s">
        <v>224</v>
      </c>
      <c r="F7" s="533" t="s">
        <v>235</v>
      </c>
      <c r="G7" s="532" t="s">
        <v>225</v>
      </c>
      <c r="H7" s="532" t="s">
        <v>231</v>
      </c>
      <c r="I7" s="532" t="s">
        <v>251</v>
      </c>
      <c r="J7" s="913" t="s">
        <v>351</v>
      </c>
      <c r="K7" s="914" t="s">
        <v>110</v>
      </c>
      <c r="L7" s="913" t="s">
        <v>351</v>
      </c>
      <c r="M7" s="913" t="s">
        <v>351</v>
      </c>
      <c r="N7" s="533" t="s">
        <v>325</v>
      </c>
      <c r="O7" s="532" t="s">
        <v>326</v>
      </c>
      <c r="P7" s="532" t="s">
        <v>229</v>
      </c>
      <c r="Q7" s="767" t="s">
        <v>11</v>
      </c>
      <c r="R7" s="537" t="s">
        <v>46</v>
      </c>
      <c r="S7" s="538" t="s">
        <v>46</v>
      </c>
      <c r="T7" s="627" t="s">
        <v>55</v>
      </c>
      <c r="U7" s="627" t="s">
        <v>55</v>
      </c>
      <c r="V7" s="627" t="s">
        <v>55</v>
      </c>
      <c r="W7" s="627" t="s">
        <v>55</v>
      </c>
      <c r="X7" s="627" t="s">
        <v>55</v>
      </c>
      <c r="Y7" s="627" t="s">
        <v>55</v>
      </c>
      <c r="Z7" s="627" t="s">
        <v>55</v>
      </c>
      <c r="AA7" s="627" t="s">
        <v>55</v>
      </c>
      <c r="AB7" s="627" t="s">
        <v>55</v>
      </c>
      <c r="AC7" s="627" t="s">
        <v>55</v>
      </c>
      <c r="AD7" s="627" t="s">
        <v>55</v>
      </c>
      <c r="AE7" s="627" t="s">
        <v>55</v>
      </c>
      <c r="AF7" s="538" t="s">
        <v>222</v>
      </c>
      <c r="AG7" s="538" t="s">
        <v>55</v>
      </c>
      <c r="AH7" s="538" t="s">
        <v>44</v>
      </c>
      <c r="AI7" s="538" t="s">
        <v>45</v>
      </c>
      <c r="AJ7" s="539" t="s">
        <v>46</v>
      </c>
    </row>
    <row r="8" spans="1:36" s="925" customFormat="1" ht="44" thickBot="1" x14ac:dyDescent="0.4">
      <c r="A8" s="1132"/>
      <c r="B8" s="540" t="s">
        <v>101</v>
      </c>
      <c r="C8" s="549" t="s">
        <v>2</v>
      </c>
      <c r="D8" s="651" t="s">
        <v>192</v>
      </c>
      <c r="E8" s="915" t="s">
        <v>223</v>
      </c>
      <c r="F8" s="915" t="s">
        <v>236</v>
      </c>
      <c r="G8" s="915" t="s">
        <v>232</v>
      </c>
      <c r="H8" s="916">
        <v>0.2</v>
      </c>
      <c r="I8" s="915" t="s">
        <v>240</v>
      </c>
      <c r="J8" s="917" t="s">
        <v>322</v>
      </c>
      <c r="K8" s="915" t="s">
        <v>227</v>
      </c>
      <c r="L8" s="917" t="s">
        <v>323</v>
      </c>
      <c r="M8" s="917" t="s">
        <v>322</v>
      </c>
      <c r="N8" s="293">
        <v>50000</v>
      </c>
      <c r="O8" s="344">
        <f t="shared" ref="O8:O23" si="0">IF(L8=0,"",((N8/L8)*M8)*H8)</f>
        <v>3000</v>
      </c>
      <c r="P8" s="294" t="s">
        <v>237</v>
      </c>
      <c r="Q8" s="906"/>
      <c r="R8" s="918" t="str">
        <f t="shared" ref="R8:AC8" si="1">C8</f>
        <v>Partenaire 2</v>
      </c>
      <c r="S8" s="551" t="str">
        <f t="shared" si="1"/>
        <v>Projets groupes opérationnels</v>
      </c>
      <c r="T8" s="551" t="str">
        <f t="shared" si="1"/>
        <v>Microscope électronique</v>
      </c>
      <c r="U8" s="551" t="str">
        <f t="shared" si="1"/>
        <v>Neuf</v>
      </c>
      <c r="V8" s="551" t="str">
        <f t="shared" si="1"/>
        <v>Utilisation pour le WP2 - "Analyse microscopique"</v>
      </c>
      <c r="W8" s="150">
        <f t="shared" si="1"/>
        <v>0.2</v>
      </c>
      <c r="X8" s="551" t="str">
        <f t="shared" si="1"/>
        <v>C4579</v>
      </c>
      <c r="Y8" s="919" t="str">
        <f t="shared" si="1"/>
        <v>3</v>
      </c>
      <c r="Z8" s="551" t="str">
        <f t="shared" si="1"/>
        <v>01/09/2025</v>
      </c>
      <c r="AA8" s="919" t="str">
        <f t="shared" si="1"/>
        <v>10</v>
      </c>
      <c r="AB8" s="919" t="str">
        <f t="shared" si="1"/>
        <v>3</v>
      </c>
      <c r="AC8" s="548">
        <f t="shared" si="1"/>
        <v>50000</v>
      </c>
      <c r="AD8" s="920">
        <f t="shared" ref="AD8:AD23" si="2">IF(AA8=0,"",((AC8/AA8)*AB8)*W8)</f>
        <v>3000</v>
      </c>
      <c r="AE8" s="551" t="str">
        <f t="shared" ref="AE8:AE23" si="3">P8</f>
        <v>Plan d'amortissement, attestation sur l'honneur</v>
      </c>
      <c r="AF8" s="549" t="s">
        <v>26</v>
      </c>
      <c r="AG8" s="921">
        <f>AD8</f>
        <v>3000</v>
      </c>
      <c r="AH8" s="922"/>
      <c r="AI8" s="923" t="str">
        <f>_xlfn.IFS(AG8&gt;O8,"KO : Le montant retenu est supérieur au montant présenté. Merci de revoir la ligne de dépense ou plafonner son montant.",O8="","",AG8=O8,"OK",AG8&lt;O8,"Montant instruit inférieur au montant présenté.")</f>
        <v>OK</v>
      </c>
      <c r="AJ8" s="924">
        <f t="shared" ref="AJ8:AJ23" si="4">IF(O8="","",O8-AG8)</f>
        <v>0</v>
      </c>
    </row>
    <row r="9" spans="1:36" x14ac:dyDescent="0.35">
      <c r="A9" s="1132"/>
      <c r="B9" s="457">
        <v>1</v>
      </c>
      <c r="C9" s="280"/>
      <c r="D9" s="41"/>
      <c r="E9" s="41"/>
      <c r="F9" s="41"/>
      <c r="G9" s="41"/>
      <c r="H9" s="351"/>
      <c r="I9" s="41"/>
      <c r="J9" s="41"/>
      <c r="K9" s="304"/>
      <c r="L9" s="41"/>
      <c r="M9" s="355"/>
      <c r="N9" s="305"/>
      <c r="O9" s="345" t="str">
        <f t="shared" si="0"/>
        <v/>
      </c>
      <c r="P9" s="314"/>
      <c r="Q9" s="315"/>
      <c r="R9" s="926">
        <f t="shared" ref="R9:R23" si="5">C9</f>
        <v>0</v>
      </c>
      <c r="S9" s="927">
        <f t="shared" ref="S9:S23" si="6">D9</f>
        <v>0</v>
      </c>
      <c r="T9" s="927">
        <f t="shared" ref="T9:T23" si="7">E9</f>
        <v>0</v>
      </c>
      <c r="U9" s="927">
        <f t="shared" ref="U9:U23" si="8">F9</f>
        <v>0</v>
      </c>
      <c r="V9" s="927">
        <f t="shared" ref="V9:V23" si="9">G9</f>
        <v>0</v>
      </c>
      <c r="W9" s="348">
        <f t="shared" ref="W9:W23" si="10">H9</f>
        <v>0</v>
      </c>
      <c r="X9" s="927">
        <f t="shared" ref="X9:X23" si="11">I9</f>
        <v>0</v>
      </c>
      <c r="Y9" s="928">
        <f t="shared" ref="Y9:Y23" si="12">J9</f>
        <v>0</v>
      </c>
      <c r="Z9" s="927">
        <f t="shared" ref="Z9:Z23" si="13">K9</f>
        <v>0</v>
      </c>
      <c r="AA9" s="928">
        <f t="shared" ref="AA9:AA23" si="14">L9</f>
        <v>0</v>
      </c>
      <c r="AB9" s="928">
        <f t="shared" ref="AB9:AB23" si="15">M9</f>
        <v>0</v>
      </c>
      <c r="AC9" s="929" t="str">
        <f>IF(N9="","",N9)</f>
        <v/>
      </c>
      <c r="AD9" s="930" t="str">
        <f t="shared" si="2"/>
        <v/>
      </c>
      <c r="AE9" s="927">
        <f t="shared" si="3"/>
        <v>0</v>
      </c>
      <c r="AF9" s="879"/>
      <c r="AG9" s="295" t="str">
        <f>AD9</f>
        <v/>
      </c>
      <c r="AH9" s="931"/>
      <c r="AI9" s="560" t="str">
        <f>_xlfn.IFS(AG9&gt;O9,"KO : Le montant retenu est supérieur au montant présenté. Merci de revoir la ligne de dépense ou plafonner son montant.",O9="","",AG9=O9,"OK",AG9&lt;O9,"Montant instruit inférieur au montant présenté.")</f>
        <v/>
      </c>
      <c r="AJ9" s="296" t="str">
        <f t="shared" si="4"/>
        <v/>
      </c>
    </row>
    <row r="10" spans="1:36" x14ac:dyDescent="0.35">
      <c r="A10" s="1132"/>
      <c r="B10" s="457">
        <v>2</v>
      </c>
      <c r="C10" s="238"/>
      <c r="D10" s="23"/>
      <c r="E10" s="23"/>
      <c r="F10" s="23"/>
      <c r="G10" s="23"/>
      <c r="H10" s="352"/>
      <c r="I10" s="23"/>
      <c r="J10" s="23"/>
      <c r="K10" s="306"/>
      <c r="L10" s="23"/>
      <c r="M10" s="356"/>
      <c r="N10" s="307"/>
      <c r="O10" s="346" t="str">
        <f t="shared" si="0"/>
        <v/>
      </c>
      <c r="P10" s="56"/>
      <c r="Q10" s="269"/>
      <c r="R10" s="932">
        <f t="shared" si="5"/>
        <v>0</v>
      </c>
      <c r="S10" s="933">
        <f t="shared" si="6"/>
        <v>0</v>
      </c>
      <c r="T10" s="933">
        <f t="shared" si="7"/>
        <v>0</v>
      </c>
      <c r="U10" s="933">
        <f t="shared" si="8"/>
        <v>0</v>
      </c>
      <c r="V10" s="933">
        <f t="shared" si="9"/>
        <v>0</v>
      </c>
      <c r="W10" s="349">
        <f t="shared" si="10"/>
        <v>0</v>
      </c>
      <c r="X10" s="933">
        <f t="shared" si="11"/>
        <v>0</v>
      </c>
      <c r="Y10" s="934">
        <f t="shared" si="12"/>
        <v>0</v>
      </c>
      <c r="Z10" s="933">
        <f t="shared" si="13"/>
        <v>0</v>
      </c>
      <c r="AA10" s="934">
        <f t="shared" si="14"/>
        <v>0</v>
      </c>
      <c r="AB10" s="934">
        <f t="shared" si="15"/>
        <v>0</v>
      </c>
      <c r="AC10" s="935" t="str">
        <f t="shared" ref="AC10:AC23" si="16">IF(N10="","",N10)</f>
        <v/>
      </c>
      <c r="AD10" s="936" t="str">
        <f t="shared" si="2"/>
        <v/>
      </c>
      <c r="AE10" s="933">
        <f t="shared" si="3"/>
        <v>0</v>
      </c>
      <c r="AF10" s="884"/>
      <c r="AG10" s="297" t="str">
        <f t="shared" ref="AG10:AG23" si="17">AD10</f>
        <v/>
      </c>
      <c r="AH10" s="937"/>
      <c r="AI10" s="560" t="str">
        <f>_xlfn.IFS(AG10&gt;O10,"KO : Le montant retenu est supérieur au montant présenté. Merci de revoir la ligne de dépense ou plafonner son montant.",O10="","",AG10=O10,"OK",AG10&lt;O10,"Montant instruit inférieur au montant présenté.")</f>
        <v/>
      </c>
      <c r="AJ10" s="298" t="str">
        <f t="shared" si="4"/>
        <v/>
      </c>
    </row>
    <row r="11" spans="1:36" x14ac:dyDescent="0.35">
      <c r="A11" s="1132"/>
      <c r="B11" s="457">
        <v>3</v>
      </c>
      <c r="C11" s="238"/>
      <c r="D11" s="23"/>
      <c r="E11" s="23"/>
      <c r="F11" s="23"/>
      <c r="G11" s="23"/>
      <c r="H11" s="352"/>
      <c r="I11" s="23"/>
      <c r="J11" s="23"/>
      <c r="K11" s="306"/>
      <c r="L11" s="23"/>
      <c r="M11" s="356"/>
      <c r="N11" s="307"/>
      <c r="O11" s="346" t="str">
        <f t="shared" si="0"/>
        <v/>
      </c>
      <c r="P11" s="56"/>
      <c r="Q11" s="269"/>
      <c r="R11" s="932">
        <f t="shared" si="5"/>
        <v>0</v>
      </c>
      <c r="S11" s="933">
        <f t="shared" si="6"/>
        <v>0</v>
      </c>
      <c r="T11" s="933">
        <f t="shared" si="7"/>
        <v>0</v>
      </c>
      <c r="U11" s="933">
        <f t="shared" si="8"/>
        <v>0</v>
      </c>
      <c r="V11" s="933">
        <f t="shared" si="9"/>
        <v>0</v>
      </c>
      <c r="W11" s="349">
        <f t="shared" si="10"/>
        <v>0</v>
      </c>
      <c r="X11" s="933">
        <f t="shared" si="11"/>
        <v>0</v>
      </c>
      <c r="Y11" s="934">
        <f t="shared" si="12"/>
        <v>0</v>
      </c>
      <c r="Z11" s="933">
        <f t="shared" si="13"/>
        <v>0</v>
      </c>
      <c r="AA11" s="934">
        <f t="shared" si="14"/>
        <v>0</v>
      </c>
      <c r="AB11" s="934">
        <f t="shared" si="15"/>
        <v>0</v>
      </c>
      <c r="AC11" s="935" t="str">
        <f t="shared" si="16"/>
        <v/>
      </c>
      <c r="AD11" s="936" t="str">
        <f t="shared" si="2"/>
        <v/>
      </c>
      <c r="AE11" s="933">
        <f t="shared" si="3"/>
        <v>0</v>
      </c>
      <c r="AF11" s="884"/>
      <c r="AG11" s="297" t="str">
        <f t="shared" si="17"/>
        <v/>
      </c>
      <c r="AH11" s="937"/>
      <c r="AI11" s="560" t="str">
        <f t="shared" ref="AI11:AI23" si="18">_xlfn.IFS(AG11&gt;O11,"KO : Le montant retenu est supérieur au montant présenté. Merci de revoir la ligne de dépense ou plafonner son montant.",O11="","",AG11=O11,"OK",AG11&lt;O11,"Montant instruit inférieur au montant présenté.")</f>
        <v/>
      </c>
      <c r="AJ11" s="298" t="str">
        <f t="shared" si="4"/>
        <v/>
      </c>
    </row>
    <row r="12" spans="1:36" x14ac:dyDescent="0.35">
      <c r="A12" s="1132"/>
      <c r="B12" s="457">
        <v>4</v>
      </c>
      <c r="C12" s="238"/>
      <c r="D12" s="23"/>
      <c r="E12" s="23"/>
      <c r="F12" s="23"/>
      <c r="G12" s="23"/>
      <c r="H12" s="352"/>
      <c r="I12" s="23"/>
      <c r="J12" s="23"/>
      <c r="K12" s="306"/>
      <c r="L12" s="23"/>
      <c r="M12" s="356"/>
      <c r="N12" s="307"/>
      <c r="O12" s="346" t="str">
        <f t="shared" si="0"/>
        <v/>
      </c>
      <c r="P12" s="56"/>
      <c r="Q12" s="357"/>
      <c r="R12" s="932">
        <f t="shared" si="5"/>
        <v>0</v>
      </c>
      <c r="S12" s="933">
        <f t="shared" si="6"/>
        <v>0</v>
      </c>
      <c r="T12" s="933">
        <f t="shared" si="7"/>
        <v>0</v>
      </c>
      <c r="U12" s="933">
        <f t="shared" si="8"/>
        <v>0</v>
      </c>
      <c r="V12" s="933">
        <f t="shared" si="9"/>
        <v>0</v>
      </c>
      <c r="W12" s="349">
        <f t="shared" si="10"/>
        <v>0</v>
      </c>
      <c r="X12" s="933">
        <f t="shared" si="11"/>
        <v>0</v>
      </c>
      <c r="Y12" s="934">
        <f t="shared" si="12"/>
        <v>0</v>
      </c>
      <c r="Z12" s="933">
        <f t="shared" si="13"/>
        <v>0</v>
      </c>
      <c r="AA12" s="934">
        <f t="shared" si="14"/>
        <v>0</v>
      </c>
      <c r="AB12" s="934">
        <f t="shared" si="15"/>
        <v>0</v>
      </c>
      <c r="AC12" s="935" t="str">
        <f t="shared" si="16"/>
        <v/>
      </c>
      <c r="AD12" s="936" t="str">
        <f t="shared" si="2"/>
        <v/>
      </c>
      <c r="AE12" s="933">
        <f t="shared" si="3"/>
        <v>0</v>
      </c>
      <c r="AF12" s="884"/>
      <c r="AG12" s="297" t="str">
        <f t="shared" si="17"/>
        <v/>
      </c>
      <c r="AH12" s="937"/>
      <c r="AI12" s="560" t="str">
        <f t="shared" si="18"/>
        <v/>
      </c>
      <c r="AJ12" s="298" t="str">
        <f t="shared" si="4"/>
        <v/>
      </c>
    </row>
    <row r="13" spans="1:36" x14ac:dyDescent="0.35">
      <c r="A13" s="1132"/>
      <c r="B13" s="457">
        <v>5</v>
      </c>
      <c r="C13" s="238"/>
      <c r="D13" s="23"/>
      <c r="E13" s="23"/>
      <c r="F13" s="23"/>
      <c r="G13" s="23"/>
      <c r="H13" s="352"/>
      <c r="I13" s="23"/>
      <c r="J13" s="23"/>
      <c r="K13" s="306"/>
      <c r="L13" s="23"/>
      <c r="M13" s="356"/>
      <c r="N13" s="307"/>
      <c r="O13" s="346" t="str">
        <f t="shared" si="0"/>
        <v/>
      </c>
      <c r="P13" s="56"/>
      <c r="Q13" s="269"/>
      <c r="R13" s="932">
        <f t="shared" si="5"/>
        <v>0</v>
      </c>
      <c r="S13" s="933">
        <f t="shared" si="6"/>
        <v>0</v>
      </c>
      <c r="T13" s="933">
        <f t="shared" si="7"/>
        <v>0</v>
      </c>
      <c r="U13" s="933">
        <f t="shared" si="8"/>
        <v>0</v>
      </c>
      <c r="V13" s="933">
        <f t="shared" si="9"/>
        <v>0</v>
      </c>
      <c r="W13" s="349">
        <f t="shared" si="10"/>
        <v>0</v>
      </c>
      <c r="X13" s="933">
        <f t="shared" si="11"/>
        <v>0</v>
      </c>
      <c r="Y13" s="934">
        <f t="shared" si="12"/>
        <v>0</v>
      </c>
      <c r="Z13" s="933">
        <f t="shared" si="13"/>
        <v>0</v>
      </c>
      <c r="AA13" s="934">
        <f t="shared" si="14"/>
        <v>0</v>
      </c>
      <c r="AB13" s="934">
        <f t="shared" si="15"/>
        <v>0</v>
      </c>
      <c r="AC13" s="935" t="str">
        <f t="shared" si="16"/>
        <v/>
      </c>
      <c r="AD13" s="936" t="str">
        <f t="shared" si="2"/>
        <v/>
      </c>
      <c r="AE13" s="933">
        <f t="shared" si="3"/>
        <v>0</v>
      </c>
      <c r="AF13" s="884"/>
      <c r="AG13" s="297" t="str">
        <f t="shared" si="17"/>
        <v/>
      </c>
      <c r="AH13" s="937"/>
      <c r="AI13" s="560" t="str">
        <f t="shared" si="18"/>
        <v/>
      </c>
      <c r="AJ13" s="298" t="str">
        <f t="shared" si="4"/>
        <v/>
      </c>
    </row>
    <row r="14" spans="1:36" x14ac:dyDescent="0.35">
      <c r="A14" s="1132"/>
      <c r="B14" s="457">
        <v>6</v>
      </c>
      <c r="C14" s="238"/>
      <c r="D14" s="23"/>
      <c r="E14" s="23"/>
      <c r="F14" s="23"/>
      <c r="G14" s="23"/>
      <c r="H14" s="352"/>
      <c r="I14" s="23"/>
      <c r="J14" s="23"/>
      <c r="K14" s="306"/>
      <c r="L14" s="23"/>
      <c r="M14" s="356"/>
      <c r="N14" s="307"/>
      <c r="O14" s="346" t="str">
        <f t="shared" si="0"/>
        <v/>
      </c>
      <c r="P14" s="56"/>
      <c r="Q14" s="269"/>
      <c r="R14" s="932">
        <f t="shared" si="5"/>
        <v>0</v>
      </c>
      <c r="S14" s="933">
        <f t="shared" si="6"/>
        <v>0</v>
      </c>
      <c r="T14" s="933">
        <f t="shared" si="7"/>
        <v>0</v>
      </c>
      <c r="U14" s="933">
        <f t="shared" si="8"/>
        <v>0</v>
      </c>
      <c r="V14" s="933">
        <f t="shared" si="9"/>
        <v>0</v>
      </c>
      <c r="W14" s="349">
        <f t="shared" si="10"/>
        <v>0</v>
      </c>
      <c r="X14" s="933">
        <f t="shared" si="11"/>
        <v>0</v>
      </c>
      <c r="Y14" s="934">
        <f t="shared" si="12"/>
        <v>0</v>
      </c>
      <c r="Z14" s="933">
        <f t="shared" si="13"/>
        <v>0</v>
      </c>
      <c r="AA14" s="934">
        <f t="shared" si="14"/>
        <v>0</v>
      </c>
      <c r="AB14" s="934">
        <f t="shared" si="15"/>
        <v>0</v>
      </c>
      <c r="AC14" s="935" t="str">
        <f t="shared" si="16"/>
        <v/>
      </c>
      <c r="AD14" s="936" t="str">
        <f t="shared" si="2"/>
        <v/>
      </c>
      <c r="AE14" s="933">
        <f t="shared" si="3"/>
        <v>0</v>
      </c>
      <c r="AF14" s="884"/>
      <c r="AG14" s="297" t="str">
        <f t="shared" si="17"/>
        <v/>
      </c>
      <c r="AH14" s="937"/>
      <c r="AI14" s="560" t="str">
        <f t="shared" si="18"/>
        <v/>
      </c>
      <c r="AJ14" s="298" t="str">
        <f t="shared" si="4"/>
        <v/>
      </c>
    </row>
    <row r="15" spans="1:36" x14ac:dyDescent="0.35">
      <c r="A15" s="1132"/>
      <c r="B15" s="457">
        <v>7</v>
      </c>
      <c r="C15" s="238"/>
      <c r="D15" s="23"/>
      <c r="E15" s="23"/>
      <c r="F15" s="23"/>
      <c r="G15" s="23"/>
      <c r="H15" s="352"/>
      <c r="I15" s="23"/>
      <c r="J15" s="23"/>
      <c r="K15" s="306"/>
      <c r="L15" s="23"/>
      <c r="M15" s="356"/>
      <c r="N15" s="307"/>
      <c r="O15" s="346" t="str">
        <f t="shared" si="0"/>
        <v/>
      </c>
      <c r="P15" s="56"/>
      <c r="Q15" s="269"/>
      <c r="R15" s="932">
        <f t="shared" si="5"/>
        <v>0</v>
      </c>
      <c r="S15" s="933">
        <f t="shared" si="6"/>
        <v>0</v>
      </c>
      <c r="T15" s="933">
        <f t="shared" si="7"/>
        <v>0</v>
      </c>
      <c r="U15" s="933">
        <f t="shared" si="8"/>
        <v>0</v>
      </c>
      <c r="V15" s="933">
        <f t="shared" si="9"/>
        <v>0</v>
      </c>
      <c r="W15" s="349">
        <f t="shared" si="10"/>
        <v>0</v>
      </c>
      <c r="X15" s="933">
        <f t="shared" si="11"/>
        <v>0</v>
      </c>
      <c r="Y15" s="934">
        <f t="shared" si="12"/>
        <v>0</v>
      </c>
      <c r="Z15" s="933">
        <f t="shared" si="13"/>
        <v>0</v>
      </c>
      <c r="AA15" s="934">
        <f t="shared" si="14"/>
        <v>0</v>
      </c>
      <c r="AB15" s="934">
        <f t="shared" si="15"/>
        <v>0</v>
      </c>
      <c r="AC15" s="935" t="str">
        <f t="shared" si="16"/>
        <v/>
      </c>
      <c r="AD15" s="936" t="str">
        <f t="shared" si="2"/>
        <v/>
      </c>
      <c r="AE15" s="933">
        <f t="shared" si="3"/>
        <v>0</v>
      </c>
      <c r="AF15" s="884"/>
      <c r="AG15" s="297" t="str">
        <f t="shared" si="17"/>
        <v/>
      </c>
      <c r="AH15" s="937"/>
      <c r="AI15" s="560" t="str">
        <f t="shared" si="18"/>
        <v/>
      </c>
      <c r="AJ15" s="298" t="str">
        <f t="shared" si="4"/>
        <v/>
      </c>
    </row>
    <row r="16" spans="1:36" x14ac:dyDescent="0.35">
      <c r="A16" s="1132"/>
      <c r="B16" s="457">
        <v>8</v>
      </c>
      <c r="C16" s="238"/>
      <c r="D16" s="23"/>
      <c r="E16" s="23"/>
      <c r="F16" s="23"/>
      <c r="G16" s="23"/>
      <c r="H16" s="352"/>
      <c r="I16" s="23"/>
      <c r="J16" s="23"/>
      <c r="K16" s="306"/>
      <c r="L16" s="23"/>
      <c r="M16" s="356"/>
      <c r="N16" s="307"/>
      <c r="O16" s="346" t="str">
        <f t="shared" si="0"/>
        <v/>
      </c>
      <c r="P16" s="56"/>
      <c r="Q16" s="269"/>
      <c r="R16" s="932">
        <f t="shared" si="5"/>
        <v>0</v>
      </c>
      <c r="S16" s="933">
        <f t="shared" si="6"/>
        <v>0</v>
      </c>
      <c r="T16" s="933">
        <f t="shared" si="7"/>
        <v>0</v>
      </c>
      <c r="U16" s="933">
        <f t="shared" si="8"/>
        <v>0</v>
      </c>
      <c r="V16" s="933">
        <f t="shared" si="9"/>
        <v>0</v>
      </c>
      <c r="W16" s="349">
        <f t="shared" si="10"/>
        <v>0</v>
      </c>
      <c r="X16" s="933">
        <f t="shared" si="11"/>
        <v>0</v>
      </c>
      <c r="Y16" s="934">
        <f t="shared" si="12"/>
        <v>0</v>
      </c>
      <c r="Z16" s="933">
        <f t="shared" si="13"/>
        <v>0</v>
      </c>
      <c r="AA16" s="934">
        <f t="shared" si="14"/>
        <v>0</v>
      </c>
      <c r="AB16" s="934">
        <f t="shared" si="15"/>
        <v>0</v>
      </c>
      <c r="AC16" s="935" t="str">
        <f t="shared" si="16"/>
        <v/>
      </c>
      <c r="AD16" s="936" t="str">
        <f t="shared" si="2"/>
        <v/>
      </c>
      <c r="AE16" s="933">
        <f t="shared" si="3"/>
        <v>0</v>
      </c>
      <c r="AF16" s="884"/>
      <c r="AG16" s="297" t="str">
        <f t="shared" si="17"/>
        <v/>
      </c>
      <c r="AH16" s="937"/>
      <c r="AI16" s="560" t="str">
        <f t="shared" si="18"/>
        <v/>
      </c>
      <c r="AJ16" s="298" t="str">
        <f t="shared" si="4"/>
        <v/>
      </c>
    </row>
    <row r="17" spans="2:36" x14ac:dyDescent="0.35">
      <c r="B17" s="457">
        <v>9</v>
      </c>
      <c r="C17" s="238"/>
      <c r="D17" s="23"/>
      <c r="E17" s="308"/>
      <c r="F17" s="308"/>
      <c r="G17" s="308"/>
      <c r="H17" s="353"/>
      <c r="I17" s="308"/>
      <c r="J17" s="308"/>
      <c r="K17" s="309"/>
      <c r="L17" s="308"/>
      <c r="M17" s="309"/>
      <c r="N17" s="310"/>
      <c r="O17" s="346" t="str">
        <f t="shared" si="0"/>
        <v/>
      </c>
      <c r="P17" s="316"/>
      <c r="Q17" s="269"/>
      <c r="R17" s="932">
        <f t="shared" si="5"/>
        <v>0</v>
      </c>
      <c r="S17" s="933">
        <f t="shared" si="6"/>
        <v>0</v>
      </c>
      <c r="T17" s="933">
        <f t="shared" si="7"/>
        <v>0</v>
      </c>
      <c r="U17" s="933">
        <f t="shared" si="8"/>
        <v>0</v>
      </c>
      <c r="V17" s="933">
        <f t="shared" si="9"/>
        <v>0</v>
      </c>
      <c r="W17" s="349">
        <f t="shared" si="10"/>
        <v>0</v>
      </c>
      <c r="X17" s="933">
        <f t="shared" si="11"/>
        <v>0</v>
      </c>
      <c r="Y17" s="934">
        <f t="shared" si="12"/>
        <v>0</v>
      </c>
      <c r="Z17" s="933">
        <f t="shared" si="13"/>
        <v>0</v>
      </c>
      <c r="AA17" s="934">
        <f t="shared" si="14"/>
        <v>0</v>
      </c>
      <c r="AB17" s="934">
        <f t="shared" si="15"/>
        <v>0</v>
      </c>
      <c r="AC17" s="935" t="str">
        <f t="shared" si="16"/>
        <v/>
      </c>
      <c r="AD17" s="936" t="str">
        <f t="shared" si="2"/>
        <v/>
      </c>
      <c r="AE17" s="933">
        <f t="shared" si="3"/>
        <v>0</v>
      </c>
      <c r="AF17" s="884"/>
      <c r="AG17" s="297" t="str">
        <f t="shared" si="17"/>
        <v/>
      </c>
      <c r="AH17" s="937"/>
      <c r="AI17" s="560" t="str">
        <f t="shared" si="18"/>
        <v/>
      </c>
      <c r="AJ17" s="298" t="str">
        <f t="shared" si="4"/>
        <v/>
      </c>
    </row>
    <row r="18" spans="2:36" x14ac:dyDescent="0.35">
      <c r="B18" s="457">
        <v>10</v>
      </c>
      <c r="C18" s="238"/>
      <c r="D18" s="23"/>
      <c r="E18" s="308"/>
      <c r="F18" s="308"/>
      <c r="G18" s="308"/>
      <c r="H18" s="353"/>
      <c r="I18" s="308"/>
      <c r="J18" s="308"/>
      <c r="K18" s="309"/>
      <c r="L18" s="308"/>
      <c r="M18" s="309"/>
      <c r="N18" s="310"/>
      <c r="O18" s="346" t="str">
        <f t="shared" si="0"/>
        <v/>
      </c>
      <c r="P18" s="316"/>
      <c r="Q18" s="269"/>
      <c r="R18" s="932">
        <f t="shared" si="5"/>
        <v>0</v>
      </c>
      <c r="S18" s="933">
        <f t="shared" si="6"/>
        <v>0</v>
      </c>
      <c r="T18" s="933">
        <f t="shared" si="7"/>
        <v>0</v>
      </c>
      <c r="U18" s="933">
        <f t="shared" si="8"/>
        <v>0</v>
      </c>
      <c r="V18" s="933">
        <f t="shared" si="9"/>
        <v>0</v>
      </c>
      <c r="W18" s="349">
        <f t="shared" si="10"/>
        <v>0</v>
      </c>
      <c r="X18" s="933">
        <f t="shared" si="11"/>
        <v>0</v>
      </c>
      <c r="Y18" s="934">
        <f t="shared" si="12"/>
        <v>0</v>
      </c>
      <c r="Z18" s="933">
        <f t="shared" si="13"/>
        <v>0</v>
      </c>
      <c r="AA18" s="934">
        <f t="shared" si="14"/>
        <v>0</v>
      </c>
      <c r="AB18" s="934">
        <f t="shared" si="15"/>
        <v>0</v>
      </c>
      <c r="AC18" s="935" t="str">
        <f t="shared" si="16"/>
        <v/>
      </c>
      <c r="AD18" s="936" t="str">
        <f t="shared" si="2"/>
        <v/>
      </c>
      <c r="AE18" s="933">
        <f t="shared" si="3"/>
        <v>0</v>
      </c>
      <c r="AF18" s="884"/>
      <c r="AG18" s="297" t="str">
        <f t="shared" si="17"/>
        <v/>
      </c>
      <c r="AH18" s="937"/>
      <c r="AI18" s="560" t="str">
        <f t="shared" si="18"/>
        <v/>
      </c>
      <c r="AJ18" s="298" t="str">
        <f t="shared" si="4"/>
        <v/>
      </c>
    </row>
    <row r="19" spans="2:36" x14ac:dyDescent="0.35">
      <c r="B19" s="457">
        <v>11</v>
      </c>
      <c r="C19" s="238"/>
      <c r="D19" s="23"/>
      <c r="E19" s="308"/>
      <c r="F19" s="308"/>
      <c r="G19" s="308"/>
      <c r="H19" s="353"/>
      <c r="I19" s="308"/>
      <c r="J19" s="308"/>
      <c r="K19" s="309"/>
      <c r="L19" s="308"/>
      <c r="M19" s="309"/>
      <c r="N19" s="310"/>
      <c r="O19" s="346" t="str">
        <f t="shared" si="0"/>
        <v/>
      </c>
      <c r="P19" s="316"/>
      <c r="Q19" s="269"/>
      <c r="R19" s="932">
        <f t="shared" si="5"/>
        <v>0</v>
      </c>
      <c r="S19" s="933">
        <f t="shared" si="6"/>
        <v>0</v>
      </c>
      <c r="T19" s="933">
        <f t="shared" si="7"/>
        <v>0</v>
      </c>
      <c r="U19" s="933">
        <f t="shared" si="8"/>
        <v>0</v>
      </c>
      <c r="V19" s="933">
        <f t="shared" si="9"/>
        <v>0</v>
      </c>
      <c r="W19" s="349">
        <f t="shared" si="10"/>
        <v>0</v>
      </c>
      <c r="X19" s="933">
        <f t="shared" si="11"/>
        <v>0</v>
      </c>
      <c r="Y19" s="934">
        <f t="shared" si="12"/>
        <v>0</v>
      </c>
      <c r="Z19" s="933">
        <f t="shared" si="13"/>
        <v>0</v>
      </c>
      <c r="AA19" s="934">
        <f t="shared" si="14"/>
        <v>0</v>
      </c>
      <c r="AB19" s="934">
        <f t="shared" si="15"/>
        <v>0</v>
      </c>
      <c r="AC19" s="935" t="str">
        <f t="shared" si="16"/>
        <v/>
      </c>
      <c r="AD19" s="936" t="str">
        <f t="shared" si="2"/>
        <v/>
      </c>
      <c r="AE19" s="933">
        <f t="shared" si="3"/>
        <v>0</v>
      </c>
      <c r="AF19" s="884"/>
      <c r="AG19" s="297" t="str">
        <f t="shared" si="17"/>
        <v/>
      </c>
      <c r="AH19" s="937"/>
      <c r="AI19" s="560" t="str">
        <f t="shared" si="18"/>
        <v/>
      </c>
      <c r="AJ19" s="298" t="str">
        <f t="shared" si="4"/>
        <v/>
      </c>
    </row>
    <row r="20" spans="2:36" x14ac:dyDescent="0.35">
      <c r="B20" s="457">
        <v>12</v>
      </c>
      <c r="C20" s="238"/>
      <c r="D20" s="23"/>
      <c r="E20" s="308"/>
      <c r="F20" s="308"/>
      <c r="G20" s="308"/>
      <c r="H20" s="353"/>
      <c r="I20" s="308"/>
      <c r="J20" s="308"/>
      <c r="K20" s="309"/>
      <c r="L20" s="308"/>
      <c r="M20" s="309"/>
      <c r="N20" s="310"/>
      <c r="O20" s="346" t="str">
        <f t="shared" si="0"/>
        <v/>
      </c>
      <c r="P20" s="316"/>
      <c r="Q20" s="269"/>
      <c r="R20" s="932">
        <f t="shared" si="5"/>
        <v>0</v>
      </c>
      <c r="S20" s="933">
        <f t="shared" si="6"/>
        <v>0</v>
      </c>
      <c r="T20" s="933">
        <f t="shared" si="7"/>
        <v>0</v>
      </c>
      <c r="U20" s="933">
        <f t="shared" si="8"/>
        <v>0</v>
      </c>
      <c r="V20" s="933">
        <f t="shared" si="9"/>
        <v>0</v>
      </c>
      <c r="W20" s="349">
        <f t="shared" si="10"/>
        <v>0</v>
      </c>
      <c r="X20" s="933">
        <f t="shared" si="11"/>
        <v>0</v>
      </c>
      <c r="Y20" s="934">
        <f t="shared" si="12"/>
        <v>0</v>
      </c>
      <c r="Z20" s="933">
        <f t="shared" si="13"/>
        <v>0</v>
      </c>
      <c r="AA20" s="934">
        <f t="shared" si="14"/>
        <v>0</v>
      </c>
      <c r="AB20" s="934">
        <f t="shared" si="15"/>
        <v>0</v>
      </c>
      <c r="AC20" s="935" t="str">
        <f t="shared" si="16"/>
        <v/>
      </c>
      <c r="AD20" s="936" t="str">
        <f t="shared" si="2"/>
        <v/>
      </c>
      <c r="AE20" s="933">
        <f t="shared" si="3"/>
        <v>0</v>
      </c>
      <c r="AF20" s="884"/>
      <c r="AG20" s="297" t="str">
        <f t="shared" si="17"/>
        <v/>
      </c>
      <c r="AH20" s="937"/>
      <c r="AI20" s="560" t="str">
        <f t="shared" si="18"/>
        <v/>
      </c>
      <c r="AJ20" s="298" t="str">
        <f t="shared" si="4"/>
        <v/>
      </c>
    </row>
    <row r="21" spans="2:36" x14ac:dyDescent="0.35">
      <c r="B21" s="459">
        <v>13</v>
      </c>
      <c r="C21" s="238"/>
      <c r="D21" s="23"/>
      <c r="E21" s="308"/>
      <c r="F21" s="308"/>
      <c r="G21" s="308"/>
      <c r="H21" s="353"/>
      <c r="I21" s="308"/>
      <c r="J21" s="308"/>
      <c r="K21" s="309"/>
      <c r="L21" s="308"/>
      <c r="M21" s="309"/>
      <c r="N21" s="310"/>
      <c r="O21" s="346" t="str">
        <f t="shared" si="0"/>
        <v/>
      </c>
      <c r="P21" s="316"/>
      <c r="Q21" s="269"/>
      <c r="R21" s="932">
        <f t="shared" si="5"/>
        <v>0</v>
      </c>
      <c r="S21" s="933">
        <f t="shared" si="6"/>
        <v>0</v>
      </c>
      <c r="T21" s="933">
        <f t="shared" si="7"/>
        <v>0</v>
      </c>
      <c r="U21" s="933">
        <f t="shared" si="8"/>
        <v>0</v>
      </c>
      <c r="V21" s="933">
        <f t="shared" si="9"/>
        <v>0</v>
      </c>
      <c r="W21" s="349">
        <f t="shared" si="10"/>
        <v>0</v>
      </c>
      <c r="X21" s="933">
        <f t="shared" si="11"/>
        <v>0</v>
      </c>
      <c r="Y21" s="934">
        <f t="shared" si="12"/>
        <v>0</v>
      </c>
      <c r="Z21" s="933">
        <f t="shared" si="13"/>
        <v>0</v>
      </c>
      <c r="AA21" s="934">
        <f t="shared" si="14"/>
        <v>0</v>
      </c>
      <c r="AB21" s="934">
        <f t="shared" si="15"/>
        <v>0</v>
      </c>
      <c r="AC21" s="935" t="str">
        <f t="shared" si="16"/>
        <v/>
      </c>
      <c r="AD21" s="936" t="str">
        <f t="shared" si="2"/>
        <v/>
      </c>
      <c r="AE21" s="933">
        <f t="shared" si="3"/>
        <v>0</v>
      </c>
      <c r="AF21" s="884"/>
      <c r="AG21" s="297" t="str">
        <f t="shared" si="17"/>
        <v/>
      </c>
      <c r="AH21" s="937"/>
      <c r="AI21" s="560" t="str">
        <f t="shared" si="18"/>
        <v/>
      </c>
      <c r="AJ21" s="298" t="str">
        <f t="shared" si="4"/>
        <v/>
      </c>
    </row>
    <row r="22" spans="2:36" x14ac:dyDescent="0.35">
      <c r="B22" s="457">
        <v>14</v>
      </c>
      <c r="C22" s="238"/>
      <c r="D22" s="23"/>
      <c r="E22" s="308"/>
      <c r="F22" s="308"/>
      <c r="G22" s="308"/>
      <c r="H22" s="353"/>
      <c r="I22" s="308"/>
      <c r="J22" s="308"/>
      <c r="K22" s="309"/>
      <c r="L22" s="308"/>
      <c r="M22" s="309"/>
      <c r="N22" s="310"/>
      <c r="O22" s="346" t="str">
        <f t="shared" si="0"/>
        <v/>
      </c>
      <c r="P22" s="316"/>
      <c r="Q22" s="269"/>
      <c r="R22" s="932">
        <f t="shared" si="5"/>
        <v>0</v>
      </c>
      <c r="S22" s="933">
        <f t="shared" si="6"/>
        <v>0</v>
      </c>
      <c r="T22" s="933">
        <f t="shared" si="7"/>
        <v>0</v>
      </c>
      <c r="U22" s="933">
        <f t="shared" si="8"/>
        <v>0</v>
      </c>
      <c r="V22" s="933">
        <f t="shared" si="9"/>
        <v>0</v>
      </c>
      <c r="W22" s="349">
        <f t="shared" si="10"/>
        <v>0</v>
      </c>
      <c r="X22" s="933">
        <f t="shared" si="11"/>
        <v>0</v>
      </c>
      <c r="Y22" s="934">
        <f t="shared" si="12"/>
        <v>0</v>
      </c>
      <c r="Z22" s="933">
        <f t="shared" si="13"/>
        <v>0</v>
      </c>
      <c r="AA22" s="934">
        <f t="shared" si="14"/>
        <v>0</v>
      </c>
      <c r="AB22" s="934">
        <f t="shared" si="15"/>
        <v>0</v>
      </c>
      <c r="AC22" s="935" t="str">
        <f t="shared" si="16"/>
        <v/>
      </c>
      <c r="AD22" s="936" t="str">
        <f t="shared" si="2"/>
        <v/>
      </c>
      <c r="AE22" s="933">
        <f t="shared" si="3"/>
        <v>0</v>
      </c>
      <c r="AF22" s="884"/>
      <c r="AG22" s="297" t="str">
        <f t="shared" si="17"/>
        <v/>
      </c>
      <c r="AH22" s="937"/>
      <c r="AI22" s="560" t="str">
        <f t="shared" si="18"/>
        <v/>
      </c>
      <c r="AJ22" s="298" t="str">
        <f t="shared" si="4"/>
        <v/>
      </c>
    </row>
    <row r="23" spans="2:36" ht="15" thickBot="1" x14ac:dyDescent="0.4">
      <c r="B23" s="692">
        <v>15</v>
      </c>
      <c r="C23" s="240"/>
      <c r="D23" s="24"/>
      <c r="E23" s="311"/>
      <c r="F23" s="311"/>
      <c r="G23" s="311"/>
      <c r="H23" s="354"/>
      <c r="I23" s="311"/>
      <c r="J23" s="311"/>
      <c r="K23" s="312"/>
      <c r="L23" s="311"/>
      <c r="M23" s="312"/>
      <c r="N23" s="313"/>
      <c r="O23" s="347" t="str">
        <f t="shared" si="0"/>
        <v/>
      </c>
      <c r="P23" s="317"/>
      <c r="Q23" s="318"/>
      <c r="R23" s="938">
        <f t="shared" si="5"/>
        <v>0</v>
      </c>
      <c r="S23" s="939">
        <f t="shared" si="6"/>
        <v>0</v>
      </c>
      <c r="T23" s="939">
        <f t="shared" si="7"/>
        <v>0</v>
      </c>
      <c r="U23" s="939">
        <f t="shared" si="8"/>
        <v>0</v>
      </c>
      <c r="V23" s="939">
        <f t="shared" si="9"/>
        <v>0</v>
      </c>
      <c r="W23" s="350">
        <f t="shared" si="10"/>
        <v>0</v>
      </c>
      <c r="X23" s="939">
        <f t="shared" si="11"/>
        <v>0</v>
      </c>
      <c r="Y23" s="940">
        <f t="shared" si="12"/>
        <v>0</v>
      </c>
      <c r="Z23" s="939">
        <f t="shared" si="13"/>
        <v>0</v>
      </c>
      <c r="AA23" s="940">
        <f t="shared" si="14"/>
        <v>0</v>
      </c>
      <c r="AB23" s="940">
        <f t="shared" si="15"/>
        <v>0</v>
      </c>
      <c r="AC23" s="941" t="str">
        <f t="shared" si="16"/>
        <v/>
      </c>
      <c r="AD23" s="942" t="str">
        <f t="shared" si="2"/>
        <v/>
      </c>
      <c r="AE23" s="939">
        <f t="shared" si="3"/>
        <v>0</v>
      </c>
      <c r="AF23" s="889"/>
      <c r="AG23" s="299" t="str">
        <f t="shared" si="17"/>
        <v/>
      </c>
      <c r="AH23" s="943"/>
      <c r="AI23" s="944" t="str">
        <f t="shared" si="18"/>
        <v/>
      </c>
      <c r="AJ23" s="300" t="str">
        <f t="shared" si="4"/>
        <v/>
      </c>
    </row>
    <row r="24" spans="2:36" x14ac:dyDescent="0.35">
      <c r="C24" s="366"/>
      <c r="D24" s="366"/>
      <c r="E24" s="366"/>
      <c r="F24" s="366"/>
      <c r="G24" s="366"/>
      <c r="H24" s="366"/>
      <c r="I24" s="366"/>
      <c r="M24" s="366"/>
      <c r="N24" s="945" t="s">
        <v>23</v>
      </c>
      <c r="O24" s="301">
        <f>SUM(O9:O23)</f>
        <v>0</v>
      </c>
      <c r="P24" s="366"/>
      <c r="Q24" s="366"/>
      <c r="R24" s="366"/>
      <c r="S24" s="366"/>
      <c r="T24" s="366"/>
      <c r="U24" s="366"/>
      <c r="V24" s="366"/>
      <c r="W24" s="366"/>
      <c r="X24" s="366"/>
      <c r="AB24" s="366"/>
      <c r="AC24" s="946"/>
      <c r="AD24" s="947"/>
      <c r="AE24" s="302"/>
      <c r="AF24" s="945" t="s">
        <v>23</v>
      </c>
      <c r="AG24" s="948">
        <f>SUM(AG9:AG23)</f>
        <v>0</v>
      </c>
      <c r="AI24" s="949" t="s">
        <v>23</v>
      </c>
      <c r="AJ24" s="303">
        <f>SUM(AJ9:AJ23)</f>
        <v>0</v>
      </c>
    </row>
    <row r="25" spans="2:36" ht="15" thickBot="1" x14ac:dyDescent="0.4"/>
    <row r="26" spans="2:36" x14ac:dyDescent="0.35">
      <c r="D26" s="319" t="s">
        <v>141</v>
      </c>
      <c r="E26" s="320"/>
      <c r="F26" s="320"/>
      <c r="G26" s="321"/>
    </row>
    <row r="27" spans="2:36" x14ac:dyDescent="0.35">
      <c r="D27" s="322"/>
      <c r="E27" s="323"/>
      <c r="F27" s="323"/>
      <c r="G27" s="324"/>
    </row>
    <row r="28" spans="2:36" x14ac:dyDescent="0.35">
      <c r="D28" s="325" t="s">
        <v>142</v>
      </c>
      <c r="E28" s="323"/>
      <c r="F28" s="323"/>
      <c r="G28" s="324"/>
    </row>
    <row r="29" spans="2:36" x14ac:dyDescent="0.35">
      <c r="D29" s="326"/>
      <c r="E29" s="323"/>
      <c r="F29" s="323"/>
      <c r="G29" s="324"/>
    </row>
    <row r="30" spans="2:36" x14ac:dyDescent="0.35">
      <c r="D30" s="326"/>
      <c r="E30" s="323"/>
      <c r="F30" s="323"/>
      <c r="G30" s="324"/>
    </row>
    <row r="31" spans="2:36" x14ac:dyDescent="0.35">
      <c r="D31" s="327" t="s">
        <v>27</v>
      </c>
      <c r="E31" s="323"/>
      <c r="F31" s="323"/>
      <c r="G31" s="324"/>
    </row>
    <row r="32" spans="2:36" x14ac:dyDescent="0.35">
      <c r="D32" s="328"/>
      <c r="E32" s="323"/>
      <c r="F32" s="323"/>
      <c r="G32" s="324"/>
    </row>
    <row r="33" spans="4:7" x14ac:dyDescent="0.35">
      <c r="D33" s="328"/>
      <c r="E33" s="323"/>
      <c r="F33" s="323"/>
      <c r="G33" s="324"/>
    </row>
    <row r="34" spans="4:7" x14ac:dyDescent="0.35">
      <c r="D34" s="328"/>
      <c r="E34" s="323"/>
      <c r="F34" s="323"/>
      <c r="G34" s="324"/>
    </row>
    <row r="35" spans="4:7" x14ac:dyDescent="0.35">
      <c r="D35" s="328"/>
      <c r="E35" s="323"/>
      <c r="F35" s="323"/>
      <c r="G35" s="324"/>
    </row>
    <row r="36" spans="4:7" ht="15" thickBot="1" x14ac:dyDescent="0.4">
      <c r="D36" s="329"/>
      <c r="E36" s="330"/>
      <c r="F36" s="330"/>
      <c r="G36" s="331"/>
    </row>
  </sheetData>
  <sheetProtection algorithmName="SHA-512" hashValue="aH6TBoGgSf2eHLXoT+FPm4VTUoEWo8DS9LpbFvBy1FmherpwYDdmkISy6a+h017+ATTudtFfAz31xwLrU3gJQg==" saltValue="M0vid/Cjrd/EZwrcKoNRaA==" spinCount="100000" sheet="1" formatCells="0" formatColumns="0" formatRows="0" insertColumns="0" insertRows="0" insertHyperlinks="0" deleteColumns="0" deleteRows="0" sort="0" autoFilter="0" pivotTables="0"/>
  <mergeCells count="9">
    <mergeCell ref="R5:AJ5"/>
    <mergeCell ref="D3:G3"/>
    <mergeCell ref="D2:G2"/>
    <mergeCell ref="A14:A16"/>
    <mergeCell ref="A6:A7"/>
    <mergeCell ref="A8:A10"/>
    <mergeCell ref="A11:A13"/>
    <mergeCell ref="B6:B7"/>
    <mergeCell ref="B5:Q5"/>
  </mergeCells>
  <conditionalFormatting sqref="R9:Y23">
    <cfRule type="expression" dxfId="37" priority="51">
      <formula>R9&lt;&gt;C9</formula>
    </cfRule>
  </conditionalFormatting>
  <conditionalFormatting sqref="AI8:AI23">
    <cfRule type="containsText" dxfId="36" priority="2" operator="containsText" text="KO">
      <formula>NOT(ISERROR(SEARCH("KO",AI8)))</formula>
    </cfRule>
    <cfRule type="containsText" dxfId="35" priority="3" operator="containsText" text="OK">
      <formula>NOT(ISERROR(SEARCH("OK",AI8)))</formula>
    </cfRule>
  </conditionalFormatting>
  <dataValidations count="4">
    <dataValidation type="list" allowBlank="1" showInputMessage="1" showErrorMessage="1" sqref="D8:D23" xr:uid="{C0BF1C24-53CA-4C43-B5C6-8EB5CE004405}">
      <formula1>"Création groupes opérationnels, Projets groupes opérationnels, Diffusion résultats"</formula1>
    </dataValidation>
    <dataValidation type="list" allowBlank="1" showInputMessage="1" showErrorMessage="1" sqref="F8:F23" xr:uid="{BBA5E832-777B-48DC-B3A2-092C231F6044}">
      <formula1>"Neuf,Occasion"</formula1>
    </dataValidation>
    <dataValidation type="list" allowBlank="1" showInputMessage="1" showErrorMessage="1" sqref="AF8:AF23" xr:uid="{3D287B8C-C389-43C0-9823-82BF00C21C27}">
      <formula1>"Oui,Non,Sans objet"</formula1>
    </dataValidation>
    <dataValidation type="list" allowBlank="1" showInputMessage="1" showErrorMessage="1" sqref="C8:C23" xr:uid="{36663B3D-557E-4779-86B5-17B3C935ECB5}">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A5ED-ED14-4AB8-B0BC-7164B7671296}">
  <sheetPr>
    <tabColor theme="8" tint="0.59999389629810485"/>
  </sheetPr>
  <dimension ref="A1:P121"/>
  <sheetViews>
    <sheetView showGridLines="0" zoomScale="90" zoomScaleNormal="90" workbookViewId="0">
      <selection activeCell="C9" sqref="C9"/>
    </sheetView>
  </sheetViews>
  <sheetFormatPr baseColWidth="10" defaultColWidth="11.453125" defaultRowHeight="14.5" outlineLevelCol="1" x14ac:dyDescent="0.35"/>
  <cols>
    <col min="1" max="1" width="5.6328125" style="366" customWidth="1"/>
    <col min="2" max="2" width="11.54296875" style="366" customWidth="1"/>
    <col min="3" max="7" width="25.6328125" style="638" customWidth="1"/>
    <col min="8" max="8" width="25.81640625" style="638" hidden="1" customWidth="1" outlineLevel="1"/>
    <col min="9" max="9" width="20.6328125" style="638" hidden="1" customWidth="1" outlineLevel="1"/>
    <col min="10" max="12" width="20.1796875" style="638" hidden="1" customWidth="1" outlineLevel="1"/>
    <col min="13" max="13" width="39.36328125" style="638" hidden="1" customWidth="1" outlineLevel="1"/>
    <col min="14" max="14" width="26.6328125" style="638" hidden="1" customWidth="1" outlineLevel="1"/>
    <col min="15" max="15" width="21.1796875" style="638" hidden="1" customWidth="1" outlineLevel="1"/>
    <col min="16" max="16" width="11.453125" style="366" collapsed="1"/>
    <col min="17" max="16384" width="11.453125" style="366"/>
  </cols>
  <sheetData>
    <row r="1" spans="1:15" ht="15" thickBot="1" x14ac:dyDescent="0.4">
      <c r="C1" s="366"/>
      <c r="D1" s="366"/>
      <c r="E1" s="366"/>
      <c r="F1" s="366"/>
      <c r="G1" s="366"/>
      <c r="H1" s="366"/>
      <c r="I1" s="366"/>
      <c r="J1" s="366"/>
      <c r="K1" s="366"/>
      <c r="L1" s="366"/>
      <c r="M1" s="366"/>
      <c r="N1" s="366"/>
      <c r="O1" s="366"/>
    </row>
    <row r="2" spans="1:15" ht="18.5" x14ac:dyDescent="0.35">
      <c r="D2" s="1129" t="s">
        <v>293</v>
      </c>
      <c r="E2" s="1130"/>
      <c r="F2" s="1130"/>
      <c r="G2" s="1131"/>
      <c r="H2" s="950"/>
      <c r="I2" s="366"/>
      <c r="J2" s="366"/>
      <c r="K2" s="366"/>
      <c r="L2" s="366"/>
      <c r="M2" s="366"/>
      <c r="N2" s="366"/>
      <c r="O2" s="366"/>
    </row>
    <row r="3" spans="1:15" ht="51.5" customHeight="1" thickBot="1" x14ac:dyDescent="0.4">
      <c r="D3" s="1126" t="s">
        <v>315</v>
      </c>
      <c r="E3" s="1127"/>
      <c r="F3" s="1127"/>
      <c r="G3" s="1128"/>
      <c r="H3" s="951"/>
      <c r="I3" s="366"/>
      <c r="J3" s="366"/>
      <c r="K3" s="366"/>
      <c r="L3" s="366"/>
      <c r="M3" s="366"/>
      <c r="N3" s="366"/>
      <c r="O3" s="366"/>
    </row>
    <row r="4" spans="1:15" ht="15" thickBot="1" x14ac:dyDescent="0.4">
      <c r="C4" s="910"/>
      <c r="D4" s="910"/>
      <c r="E4" s="911"/>
      <c r="F4" s="911"/>
      <c r="G4" s="366"/>
      <c r="H4" s="366"/>
      <c r="I4" s="366"/>
      <c r="J4" s="366"/>
      <c r="K4" s="366"/>
      <c r="L4" s="366"/>
      <c r="M4" s="366"/>
      <c r="N4" s="366"/>
      <c r="O4" s="366"/>
    </row>
    <row r="5" spans="1:15" ht="26.5" customHeight="1" thickBot="1" x14ac:dyDescent="0.4">
      <c r="B5" s="1078" t="s">
        <v>267</v>
      </c>
      <c r="C5" s="1079"/>
      <c r="D5" s="1079"/>
      <c r="E5" s="1079"/>
      <c r="F5" s="1079"/>
      <c r="G5" s="1080"/>
      <c r="H5" s="1133" t="s">
        <v>290</v>
      </c>
      <c r="I5" s="1134"/>
      <c r="J5" s="1134"/>
      <c r="K5" s="1134"/>
      <c r="L5" s="1134"/>
      <c r="M5" s="1134"/>
      <c r="N5" s="1134"/>
      <c r="O5" s="1135"/>
    </row>
    <row r="6" spans="1:15" ht="47" customHeight="1" x14ac:dyDescent="0.35">
      <c r="A6" s="1132"/>
      <c r="B6" s="1040" t="s">
        <v>100</v>
      </c>
      <c r="C6" s="522" t="s">
        <v>272</v>
      </c>
      <c r="D6" s="771" t="s">
        <v>60</v>
      </c>
      <c r="E6" s="772" t="s">
        <v>268</v>
      </c>
      <c r="F6" s="772" t="s">
        <v>328</v>
      </c>
      <c r="G6" s="952" t="s">
        <v>8</v>
      </c>
      <c r="H6" s="525" t="s">
        <v>272</v>
      </c>
      <c r="I6" s="775" t="s">
        <v>60</v>
      </c>
      <c r="J6" s="775" t="s">
        <v>268</v>
      </c>
      <c r="K6" s="775" t="s">
        <v>327</v>
      </c>
      <c r="L6" s="474" t="s">
        <v>53</v>
      </c>
      <c r="M6" s="474" t="s">
        <v>54</v>
      </c>
      <c r="N6" s="474" t="s">
        <v>43</v>
      </c>
      <c r="O6" s="475" t="s">
        <v>41</v>
      </c>
    </row>
    <row r="7" spans="1:15" ht="109.5" customHeight="1" x14ac:dyDescent="0.35">
      <c r="A7" s="1132"/>
      <c r="B7" s="1122"/>
      <c r="C7" s="531" t="s">
        <v>271</v>
      </c>
      <c r="D7" s="532" t="s">
        <v>97</v>
      </c>
      <c r="E7" s="532" t="s">
        <v>269</v>
      </c>
      <c r="F7" s="533" t="s">
        <v>270</v>
      </c>
      <c r="G7" s="767" t="s">
        <v>11</v>
      </c>
      <c r="H7" s="537" t="s">
        <v>46</v>
      </c>
      <c r="I7" s="538" t="s">
        <v>46</v>
      </c>
      <c r="J7" s="627" t="s">
        <v>55</v>
      </c>
      <c r="K7" s="627" t="s">
        <v>55</v>
      </c>
      <c r="L7" s="627" t="s">
        <v>55</v>
      </c>
      <c r="M7" s="538" t="s">
        <v>44</v>
      </c>
      <c r="N7" s="538" t="s">
        <v>45</v>
      </c>
      <c r="O7" s="539" t="s">
        <v>46</v>
      </c>
    </row>
    <row r="8" spans="1:15" s="925" customFormat="1" ht="29.5" thickBot="1" x14ac:dyDescent="0.4">
      <c r="A8" s="1132"/>
      <c r="B8" s="540" t="s">
        <v>101</v>
      </c>
      <c r="C8" s="549" t="s">
        <v>0</v>
      </c>
      <c r="D8" s="651" t="s">
        <v>192</v>
      </c>
      <c r="E8" s="953">
        <f>IF(AND(D8="",C8=""),"",SUMIFS('1.1 Frais personnel'!$O$8:$O$8,'1.1 Frais personnel'!$D$8:$D$8,D8,'1.1 Frais personnel'!$C$8:$C$8,C8)+SUMIFS('1.2 Achat &amp; prestation'!$AA$10:$AA$10,'1.2 Achat &amp; prestation'!$D$10:$D$10,D8,'1.2 Achat &amp; prestation'!$C$10:$C$10,C8)+SUMIFS('1.3 Déplacement &amp; hébergement'!$N$8:$N$8,'1.3 Déplacement &amp; hébergement'!$D$8:$D$8,D8,'1.3 Déplacement &amp; hébergement'!$C$8:$C$8,C8)+SUMIFS('1.4 Contribution en nature'!$J$8:$J$8,'1.4 Contribution en nature'!$D$8:$D$8,D8,'1.4 Contribution en nature'!$C$8:$C$8,C8)+SUMIFS('1.6 Amortissement'!$O$8:$O$8,'1.6 Amortissement'!$D$8:$D$8,D8,'1.6 Amortissement'!$C$8:$C$8,C8))</f>
        <v>25000</v>
      </c>
      <c r="F8" s="954">
        <f>IF(E8="","",0.25*E8)</f>
        <v>6250</v>
      </c>
      <c r="G8" s="906"/>
      <c r="H8" s="918" t="str">
        <f t="shared" ref="H8:H108" si="0">C8</f>
        <v>Chef de file</v>
      </c>
      <c r="I8" s="551" t="str">
        <f t="shared" ref="I8:I108" si="1">D8</f>
        <v>Projets groupes opérationnels</v>
      </c>
      <c r="J8" s="544">
        <f t="shared" ref="J8:J108" si="2">E8</f>
        <v>25000</v>
      </c>
      <c r="K8" s="544">
        <f t="shared" ref="K8:K108" si="3">F8</f>
        <v>6250</v>
      </c>
      <c r="L8" s="544">
        <f>K8</f>
        <v>6250</v>
      </c>
      <c r="M8" s="922"/>
      <c r="N8" s="955" t="str">
        <f>_xlfn.IFS(L8&gt;F8,"KO : Le montant retenu est supérieur au montant présenté. Merci de revoir la ligne de dépense ou plafonner son montant.",L8="","",L8=F8,"OK",L8&lt;F8,"Montant instruit inférieur au montant présenté.")</f>
        <v>OK</v>
      </c>
      <c r="O8" s="924">
        <f>F8-L8</f>
        <v>0</v>
      </c>
    </row>
    <row r="9" spans="1:15" x14ac:dyDescent="0.35">
      <c r="A9" s="1132"/>
      <c r="B9" s="554">
        <v>1</v>
      </c>
      <c r="C9" s="280"/>
      <c r="D9" s="41"/>
      <c r="E9" s="673" t="str">
        <f>IF(AND(D9="",C9=""),"",SUMIFS('1.1 Frais personnel'!$O$9:$O$68,'1.1 Frais personnel'!$D$9:$D$68,D9,'1.1 Frais personnel'!$C$9:$C$68,C9)+SUMIFS('1.2 Achat &amp; prestation'!$AA$11:$AA$50,'1.2 Achat &amp; prestation'!$D$11:$D$50,D9,'1.2 Achat &amp; prestation'!$C$11:$C$50,C9)+SUMIFS('1.3 Déplacement &amp; hébergement'!$N$9:$N$48,'1.3 Déplacement &amp; hébergement'!$D$9:$D$48,D9,'1.3 Déplacement &amp; hébergement'!$C$9:$C$48,C9)+SUMIFS('1.4 Contribution en nature'!$J$9:$J$48,'1.4 Contribution en nature'!$D$9:$D$48,D9,'1.4 Contribution en nature'!$C$9:$C$48,C9)+SUMIFS('1.6 Amortissement'!$O$9:$O$23,'1.6 Amortissement'!$D$9:$D$23,D9,'1.6 Amortissement'!$C$9:$C$23,C9))</f>
        <v/>
      </c>
      <c r="F9" s="930" t="str">
        <f>IF(E9="","",0.25*E9)</f>
        <v/>
      </c>
      <c r="G9" s="315"/>
      <c r="H9" s="926">
        <f t="shared" si="0"/>
        <v>0</v>
      </c>
      <c r="I9" s="927">
        <f t="shared" si="1"/>
        <v>0</v>
      </c>
      <c r="J9" s="956" t="str">
        <f t="shared" si="2"/>
        <v/>
      </c>
      <c r="K9" s="956" t="str">
        <f t="shared" si="3"/>
        <v/>
      </c>
      <c r="L9" s="956" t="str">
        <f t="shared" ref="L9:L108" si="4">K9</f>
        <v/>
      </c>
      <c r="M9" s="931"/>
      <c r="N9" s="957" t="str">
        <f>_xlfn.IFS(L9&gt;F9,"KO : Le montant retenu est supérieur au montant présenté. Merci de revoir la ligne de dépense ou plafonner son montant.",L9="","",L9=F9,"OK",L9&lt;F9,"Montant instruit inférieur au montant présenté.")</f>
        <v/>
      </c>
      <c r="O9" s="958" t="str">
        <f>IF(F9="","",F9-L9)</f>
        <v/>
      </c>
    </row>
    <row r="10" spans="1:15" x14ac:dyDescent="0.35">
      <c r="A10" s="1132"/>
      <c r="B10" s="959">
        <v>2</v>
      </c>
      <c r="C10" s="280"/>
      <c r="D10" s="41"/>
      <c r="E10" s="690" t="str">
        <f>IF(AND(D10="",C10=""),"",SUMIFS('1.1 Frais personnel'!$O$9:$O$68,'1.1 Frais personnel'!$D$9:$D$68,D10,'1.1 Frais personnel'!$C$9:$C$68,C10)+SUMIFS('1.2 Achat &amp; prestation'!$AA$11:$AA$50,'1.2 Achat &amp; prestation'!$D$11:$D$50,D10,'1.2 Achat &amp; prestation'!$C$11:$C$50,C10)+SUMIFS('1.3 Déplacement &amp; hébergement'!$N$9:$N$48,'1.3 Déplacement &amp; hébergement'!$D$9:$D$48,D10,'1.3 Déplacement &amp; hébergement'!$C$9:$C$48,C10)+SUMIFS('1.4 Contribution en nature'!$J$9:$J$48,'1.4 Contribution en nature'!$D$9:$D$48,D10,'1.4 Contribution en nature'!$C$9:$C$48,C10)+SUMIFS('1.6 Amortissement'!$O$9:$O$23,'1.6 Amortissement'!$D$9:$D$23,D10,'1.6 Amortissement'!$C$9:$C$23,C10))</f>
        <v/>
      </c>
      <c r="F10" s="936" t="str">
        <f t="shared" ref="F10:F73" si="5">IF(E10="","",0.25*E10)</f>
        <v/>
      </c>
      <c r="G10" s="315"/>
      <c r="H10" s="932">
        <f t="shared" ref="H10:H73" si="6">C10</f>
        <v>0</v>
      </c>
      <c r="I10" s="933">
        <f t="shared" ref="I10:I73" si="7">D10</f>
        <v>0</v>
      </c>
      <c r="J10" s="960" t="str">
        <f t="shared" ref="J10:J73" si="8">E10</f>
        <v/>
      </c>
      <c r="K10" s="960" t="str">
        <f t="shared" ref="K10:K73" si="9">F10</f>
        <v/>
      </c>
      <c r="L10" s="960" t="str">
        <f t="shared" ref="L10:L73" si="10">K10</f>
        <v/>
      </c>
      <c r="M10" s="931"/>
      <c r="N10" s="961" t="str">
        <f t="shared" ref="N10:N73" si="11">_xlfn.IFS(L10&gt;F10,"KO : Le montant retenu est supérieur au montant présenté. Merci de revoir la ligne de dépense ou plafonner son montant.",L10="","",L10=F10,"OK",L10&lt;F10,"Montant instruit inférieur au montant présenté.")</f>
        <v/>
      </c>
      <c r="O10" s="962" t="str">
        <f t="shared" ref="O10:O73" si="12">IF(F10="","",F10-L10)</f>
        <v/>
      </c>
    </row>
    <row r="11" spans="1:15" x14ac:dyDescent="0.35">
      <c r="A11" s="1132"/>
      <c r="B11" s="959">
        <v>3</v>
      </c>
      <c r="C11" s="280"/>
      <c r="D11" s="41"/>
      <c r="E11" s="690" t="str">
        <f>IF(AND(D11="",C11=""),"",SUMIFS('1.1 Frais personnel'!$O$9:$O$68,'1.1 Frais personnel'!$D$9:$D$68,D11,'1.1 Frais personnel'!$C$9:$C$68,C11)+SUMIFS('1.2 Achat &amp; prestation'!$AA$11:$AA$50,'1.2 Achat &amp; prestation'!$D$11:$D$50,D11,'1.2 Achat &amp; prestation'!$C$11:$C$50,C11)+SUMIFS('1.3 Déplacement &amp; hébergement'!$N$9:$N$48,'1.3 Déplacement &amp; hébergement'!$D$9:$D$48,D11,'1.3 Déplacement &amp; hébergement'!$C$9:$C$48,C11)+SUMIFS('1.4 Contribution en nature'!$J$9:$J$48,'1.4 Contribution en nature'!$D$9:$D$48,D11,'1.4 Contribution en nature'!$C$9:$C$48,C11)+SUMIFS('1.6 Amortissement'!$O$9:$O$23,'1.6 Amortissement'!$D$9:$D$23,D11,'1.6 Amortissement'!$C$9:$C$23,C11))</f>
        <v/>
      </c>
      <c r="F11" s="936" t="str">
        <f t="shared" si="5"/>
        <v/>
      </c>
      <c r="G11" s="315"/>
      <c r="H11" s="932">
        <f t="shared" si="6"/>
        <v>0</v>
      </c>
      <c r="I11" s="933">
        <f t="shared" si="7"/>
        <v>0</v>
      </c>
      <c r="J11" s="960" t="str">
        <f t="shared" si="8"/>
        <v/>
      </c>
      <c r="K11" s="960" t="str">
        <f t="shared" si="9"/>
        <v/>
      </c>
      <c r="L11" s="960" t="str">
        <f t="shared" si="10"/>
        <v/>
      </c>
      <c r="M11" s="931"/>
      <c r="N11" s="961" t="str">
        <f t="shared" si="11"/>
        <v/>
      </c>
      <c r="O11" s="962" t="str">
        <f t="shared" si="12"/>
        <v/>
      </c>
    </row>
    <row r="12" spans="1:15" x14ac:dyDescent="0.35">
      <c r="A12" s="1132"/>
      <c r="B12" s="959">
        <v>4</v>
      </c>
      <c r="C12" s="280"/>
      <c r="D12" s="41"/>
      <c r="E12" s="690" t="str">
        <f>IF(AND(D12="",C12=""),"",SUMIFS('1.1 Frais personnel'!$O$9:$O$68,'1.1 Frais personnel'!$D$9:$D$68,D12,'1.1 Frais personnel'!$C$9:$C$68,C12)+SUMIFS('1.2 Achat &amp; prestation'!$AA$11:$AA$50,'1.2 Achat &amp; prestation'!$D$11:$D$50,D12,'1.2 Achat &amp; prestation'!$C$11:$C$50,C12)+SUMIFS('1.3 Déplacement &amp; hébergement'!$N$9:$N$48,'1.3 Déplacement &amp; hébergement'!$D$9:$D$48,D12,'1.3 Déplacement &amp; hébergement'!$C$9:$C$48,C12)+SUMIFS('1.4 Contribution en nature'!$J$9:$J$48,'1.4 Contribution en nature'!$D$9:$D$48,D12,'1.4 Contribution en nature'!$C$9:$C$48,C12)+SUMIFS('1.6 Amortissement'!$O$9:$O$23,'1.6 Amortissement'!$D$9:$D$23,D12,'1.6 Amortissement'!$C$9:$C$23,C12))</f>
        <v/>
      </c>
      <c r="F12" s="936" t="str">
        <f t="shared" si="5"/>
        <v/>
      </c>
      <c r="G12" s="315"/>
      <c r="H12" s="932">
        <f t="shared" si="6"/>
        <v>0</v>
      </c>
      <c r="I12" s="933">
        <f t="shared" si="7"/>
        <v>0</v>
      </c>
      <c r="J12" s="960" t="str">
        <f t="shared" si="8"/>
        <v/>
      </c>
      <c r="K12" s="960" t="str">
        <f t="shared" si="9"/>
        <v/>
      </c>
      <c r="L12" s="960" t="str">
        <f t="shared" si="10"/>
        <v/>
      </c>
      <c r="M12" s="931"/>
      <c r="N12" s="961" t="str">
        <f t="shared" si="11"/>
        <v/>
      </c>
      <c r="O12" s="962" t="str">
        <f t="shared" si="12"/>
        <v/>
      </c>
    </row>
    <row r="13" spans="1:15" x14ac:dyDescent="0.35">
      <c r="A13" s="1132"/>
      <c r="B13" s="959">
        <v>5</v>
      </c>
      <c r="C13" s="280"/>
      <c r="D13" s="41"/>
      <c r="E13" s="690" t="str">
        <f>IF(AND(D13="",C13=""),"",SUMIFS('1.1 Frais personnel'!$O$9:$O$68,'1.1 Frais personnel'!$D$9:$D$68,D13,'1.1 Frais personnel'!$C$9:$C$68,C13)+SUMIFS('1.2 Achat &amp; prestation'!$AA$11:$AA$50,'1.2 Achat &amp; prestation'!$D$11:$D$50,D13,'1.2 Achat &amp; prestation'!$C$11:$C$50,C13)+SUMIFS('1.3 Déplacement &amp; hébergement'!$N$9:$N$48,'1.3 Déplacement &amp; hébergement'!$D$9:$D$48,D13,'1.3 Déplacement &amp; hébergement'!$C$9:$C$48,C13)+SUMIFS('1.4 Contribution en nature'!$J$9:$J$48,'1.4 Contribution en nature'!$D$9:$D$48,D13,'1.4 Contribution en nature'!$C$9:$C$48,C13)+SUMIFS('1.6 Amortissement'!$O$9:$O$23,'1.6 Amortissement'!$D$9:$D$23,D13,'1.6 Amortissement'!$C$9:$C$23,C13))</f>
        <v/>
      </c>
      <c r="F13" s="936" t="str">
        <f t="shared" si="5"/>
        <v/>
      </c>
      <c r="G13" s="315"/>
      <c r="H13" s="932">
        <f t="shared" si="6"/>
        <v>0</v>
      </c>
      <c r="I13" s="933">
        <f t="shared" si="7"/>
        <v>0</v>
      </c>
      <c r="J13" s="960" t="str">
        <f t="shared" si="8"/>
        <v/>
      </c>
      <c r="K13" s="960" t="str">
        <f t="shared" si="9"/>
        <v/>
      </c>
      <c r="L13" s="960" t="str">
        <f t="shared" si="10"/>
        <v/>
      </c>
      <c r="M13" s="931"/>
      <c r="N13" s="961" t="str">
        <f t="shared" si="11"/>
        <v/>
      </c>
      <c r="O13" s="962" t="str">
        <f t="shared" si="12"/>
        <v/>
      </c>
    </row>
    <row r="14" spans="1:15" x14ac:dyDescent="0.35">
      <c r="A14" s="1132"/>
      <c r="B14" s="959">
        <v>6</v>
      </c>
      <c r="C14" s="280"/>
      <c r="D14" s="41"/>
      <c r="E14" s="690" t="str">
        <f>IF(AND(D14="",C14=""),"",SUMIFS('1.1 Frais personnel'!$O$9:$O$68,'1.1 Frais personnel'!$D$9:$D$68,D14,'1.1 Frais personnel'!$C$9:$C$68,C14)+SUMIFS('1.2 Achat &amp; prestation'!$AA$11:$AA$50,'1.2 Achat &amp; prestation'!$D$11:$D$50,D14,'1.2 Achat &amp; prestation'!$C$11:$C$50,C14)+SUMIFS('1.3 Déplacement &amp; hébergement'!$N$9:$N$48,'1.3 Déplacement &amp; hébergement'!$D$9:$D$48,D14,'1.3 Déplacement &amp; hébergement'!$C$9:$C$48,C14)+SUMIFS('1.4 Contribution en nature'!$J$9:$J$48,'1.4 Contribution en nature'!$D$9:$D$48,D14,'1.4 Contribution en nature'!$C$9:$C$48,C14)+SUMIFS('1.6 Amortissement'!$O$9:$O$23,'1.6 Amortissement'!$D$9:$D$23,D14,'1.6 Amortissement'!$C$9:$C$23,C14))</f>
        <v/>
      </c>
      <c r="F14" s="936" t="str">
        <f t="shared" si="5"/>
        <v/>
      </c>
      <c r="G14" s="315"/>
      <c r="H14" s="932">
        <f t="shared" si="6"/>
        <v>0</v>
      </c>
      <c r="I14" s="933">
        <f t="shared" si="7"/>
        <v>0</v>
      </c>
      <c r="J14" s="960" t="str">
        <f t="shared" si="8"/>
        <v/>
      </c>
      <c r="K14" s="960" t="str">
        <f t="shared" si="9"/>
        <v/>
      </c>
      <c r="L14" s="960" t="str">
        <f t="shared" si="10"/>
        <v/>
      </c>
      <c r="M14" s="931"/>
      <c r="N14" s="961" t="str">
        <f t="shared" si="11"/>
        <v/>
      </c>
      <c r="O14" s="962" t="str">
        <f t="shared" si="12"/>
        <v/>
      </c>
    </row>
    <row r="15" spans="1:15" x14ac:dyDescent="0.35">
      <c r="A15" s="1132"/>
      <c r="B15" s="959">
        <v>7</v>
      </c>
      <c r="C15" s="280"/>
      <c r="D15" s="41"/>
      <c r="E15" s="690" t="str">
        <f>IF(AND(D15="",C15=""),"",SUMIFS('1.1 Frais personnel'!$O$9:$O$68,'1.1 Frais personnel'!$D$9:$D$68,D15,'1.1 Frais personnel'!$C$9:$C$68,C15)+SUMIFS('1.2 Achat &amp; prestation'!$AA$11:$AA$50,'1.2 Achat &amp; prestation'!$D$11:$D$50,D15,'1.2 Achat &amp; prestation'!$C$11:$C$50,C15)+SUMIFS('1.3 Déplacement &amp; hébergement'!$N$9:$N$48,'1.3 Déplacement &amp; hébergement'!$D$9:$D$48,D15,'1.3 Déplacement &amp; hébergement'!$C$9:$C$48,C15)+SUMIFS('1.4 Contribution en nature'!$J$9:$J$48,'1.4 Contribution en nature'!$D$9:$D$48,D15,'1.4 Contribution en nature'!$C$9:$C$48,C15)+SUMIFS('1.6 Amortissement'!$O$9:$O$23,'1.6 Amortissement'!$D$9:$D$23,D15,'1.6 Amortissement'!$C$9:$C$23,C15))</f>
        <v/>
      </c>
      <c r="F15" s="936" t="str">
        <f t="shared" si="5"/>
        <v/>
      </c>
      <c r="G15" s="315"/>
      <c r="H15" s="932">
        <f t="shared" si="6"/>
        <v>0</v>
      </c>
      <c r="I15" s="933">
        <f t="shared" si="7"/>
        <v>0</v>
      </c>
      <c r="J15" s="960" t="str">
        <f t="shared" si="8"/>
        <v/>
      </c>
      <c r="K15" s="960" t="str">
        <f t="shared" si="9"/>
        <v/>
      </c>
      <c r="L15" s="960" t="str">
        <f t="shared" si="10"/>
        <v/>
      </c>
      <c r="M15" s="931"/>
      <c r="N15" s="961" t="str">
        <f t="shared" si="11"/>
        <v/>
      </c>
      <c r="O15" s="962" t="str">
        <f t="shared" si="12"/>
        <v/>
      </c>
    </row>
    <row r="16" spans="1:15" x14ac:dyDescent="0.35">
      <c r="A16" s="1132"/>
      <c r="B16" s="959">
        <v>8</v>
      </c>
      <c r="C16" s="280"/>
      <c r="D16" s="41"/>
      <c r="E16" s="690" t="str">
        <f>IF(AND(D16="",C16=""),"",SUMIFS('1.1 Frais personnel'!$O$9:$O$68,'1.1 Frais personnel'!$D$9:$D$68,D16,'1.1 Frais personnel'!$C$9:$C$68,C16)+SUMIFS('1.2 Achat &amp; prestation'!$AA$11:$AA$50,'1.2 Achat &amp; prestation'!$D$11:$D$50,D16,'1.2 Achat &amp; prestation'!$C$11:$C$50,C16)+SUMIFS('1.3 Déplacement &amp; hébergement'!$N$9:$N$48,'1.3 Déplacement &amp; hébergement'!$D$9:$D$48,D16,'1.3 Déplacement &amp; hébergement'!$C$9:$C$48,C16)+SUMIFS('1.4 Contribution en nature'!$J$9:$J$48,'1.4 Contribution en nature'!$D$9:$D$48,D16,'1.4 Contribution en nature'!$C$9:$C$48,C16)+SUMIFS('1.6 Amortissement'!$O$9:$O$23,'1.6 Amortissement'!$D$9:$D$23,D16,'1.6 Amortissement'!$C$9:$C$23,C16))</f>
        <v/>
      </c>
      <c r="F16" s="936" t="str">
        <f t="shared" si="5"/>
        <v/>
      </c>
      <c r="G16" s="315"/>
      <c r="H16" s="932">
        <f t="shared" si="6"/>
        <v>0</v>
      </c>
      <c r="I16" s="933">
        <f t="shared" si="7"/>
        <v>0</v>
      </c>
      <c r="J16" s="960" t="str">
        <f t="shared" si="8"/>
        <v/>
      </c>
      <c r="K16" s="960" t="str">
        <f t="shared" si="9"/>
        <v/>
      </c>
      <c r="L16" s="960" t="str">
        <f t="shared" si="10"/>
        <v/>
      </c>
      <c r="M16" s="931"/>
      <c r="N16" s="961" t="str">
        <f t="shared" si="11"/>
        <v/>
      </c>
      <c r="O16" s="962" t="str">
        <f t="shared" si="12"/>
        <v/>
      </c>
    </row>
    <row r="17" spans="1:15" x14ac:dyDescent="0.35">
      <c r="A17" s="1132"/>
      <c r="B17" s="959">
        <v>9</v>
      </c>
      <c r="C17" s="280"/>
      <c r="D17" s="41"/>
      <c r="E17" s="690" t="str">
        <f>IF(AND(D17="",C17=""),"",SUMIFS('1.1 Frais personnel'!$O$9:$O$68,'1.1 Frais personnel'!$D$9:$D$68,D17,'1.1 Frais personnel'!$C$9:$C$68,C17)+SUMIFS('1.2 Achat &amp; prestation'!$AA$11:$AA$50,'1.2 Achat &amp; prestation'!$D$11:$D$50,D17,'1.2 Achat &amp; prestation'!$C$11:$C$50,C17)+SUMIFS('1.3 Déplacement &amp; hébergement'!$N$9:$N$48,'1.3 Déplacement &amp; hébergement'!$D$9:$D$48,D17,'1.3 Déplacement &amp; hébergement'!$C$9:$C$48,C17)+SUMIFS('1.4 Contribution en nature'!$J$9:$J$48,'1.4 Contribution en nature'!$D$9:$D$48,D17,'1.4 Contribution en nature'!$C$9:$C$48,C17)+SUMIFS('1.6 Amortissement'!$O$9:$O$23,'1.6 Amortissement'!$D$9:$D$23,D17,'1.6 Amortissement'!$C$9:$C$23,C17))</f>
        <v/>
      </c>
      <c r="F17" s="936" t="str">
        <f t="shared" si="5"/>
        <v/>
      </c>
      <c r="G17" s="315"/>
      <c r="H17" s="932">
        <f t="shared" si="6"/>
        <v>0</v>
      </c>
      <c r="I17" s="933">
        <f t="shared" si="7"/>
        <v>0</v>
      </c>
      <c r="J17" s="960" t="str">
        <f t="shared" si="8"/>
        <v/>
      </c>
      <c r="K17" s="960" t="str">
        <f t="shared" si="9"/>
        <v/>
      </c>
      <c r="L17" s="960" t="str">
        <f t="shared" si="10"/>
        <v/>
      </c>
      <c r="M17" s="931"/>
      <c r="N17" s="961" t="str">
        <f t="shared" si="11"/>
        <v/>
      </c>
      <c r="O17" s="962" t="str">
        <f t="shared" si="12"/>
        <v/>
      </c>
    </row>
    <row r="18" spans="1:15" x14ac:dyDescent="0.35">
      <c r="A18" s="1132"/>
      <c r="B18" s="959">
        <v>10</v>
      </c>
      <c r="C18" s="280"/>
      <c r="D18" s="41"/>
      <c r="E18" s="690" t="str">
        <f>IF(AND(D18="",C18=""),"",SUMIFS('1.1 Frais personnel'!$O$9:$O$68,'1.1 Frais personnel'!$D$9:$D$68,D18,'1.1 Frais personnel'!$C$9:$C$68,C18)+SUMIFS('1.2 Achat &amp; prestation'!$AA$11:$AA$50,'1.2 Achat &amp; prestation'!$D$11:$D$50,D18,'1.2 Achat &amp; prestation'!$C$11:$C$50,C18)+SUMIFS('1.3 Déplacement &amp; hébergement'!$N$9:$N$48,'1.3 Déplacement &amp; hébergement'!$D$9:$D$48,D18,'1.3 Déplacement &amp; hébergement'!$C$9:$C$48,C18)+SUMIFS('1.4 Contribution en nature'!$J$9:$J$48,'1.4 Contribution en nature'!$D$9:$D$48,D18,'1.4 Contribution en nature'!$C$9:$C$48,C18)+SUMIFS('1.6 Amortissement'!$O$9:$O$23,'1.6 Amortissement'!$D$9:$D$23,D18,'1.6 Amortissement'!$C$9:$C$23,C18))</f>
        <v/>
      </c>
      <c r="F18" s="936" t="str">
        <f t="shared" si="5"/>
        <v/>
      </c>
      <c r="G18" s="315"/>
      <c r="H18" s="932">
        <f t="shared" si="6"/>
        <v>0</v>
      </c>
      <c r="I18" s="933">
        <f t="shared" si="7"/>
        <v>0</v>
      </c>
      <c r="J18" s="960" t="str">
        <f t="shared" si="8"/>
        <v/>
      </c>
      <c r="K18" s="960" t="str">
        <f t="shared" si="9"/>
        <v/>
      </c>
      <c r="L18" s="960" t="str">
        <f t="shared" si="10"/>
        <v/>
      </c>
      <c r="M18" s="931"/>
      <c r="N18" s="961" t="str">
        <f t="shared" si="11"/>
        <v/>
      </c>
      <c r="O18" s="962" t="str">
        <f t="shared" si="12"/>
        <v/>
      </c>
    </row>
    <row r="19" spans="1:15" x14ac:dyDescent="0.35">
      <c r="A19" s="1132"/>
      <c r="B19" s="959">
        <v>11</v>
      </c>
      <c r="C19" s="280"/>
      <c r="D19" s="41"/>
      <c r="E19" s="690" t="str">
        <f>IF(AND(D19="",C19=""),"",SUMIFS('1.1 Frais personnel'!$O$9:$O$68,'1.1 Frais personnel'!$D$9:$D$68,D19,'1.1 Frais personnel'!$C$9:$C$68,C19)+SUMIFS('1.2 Achat &amp; prestation'!$AA$11:$AA$50,'1.2 Achat &amp; prestation'!$D$11:$D$50,D19,'1.2 Achat &amp; prestation'!$C$11:$C$50,C19)+SUMIFS('1.3 Déplacement &amp; hébergement'!$N$9:$N$48,'1.3 Déplacement &amp; hébergement'!$D$9:$D$48,D19,'1.3 Déplacement &amp; hébergement'!$C$9:$C$48,C19)+SUMIFS('1.4 Contribution en nature'!$J$9:$J$48,'1.4 Contribution en nature'!$D$9:$D$48,D19,'1.4 Contribution en nature'!$C$9:$C$48,C19)+SUMIFS('1.6 Amortissement'!$O$9:$O$23,'1.6 Amortissement'!$D$9:$D$23,D19,'1.6 Amortissement'!$C$9:$C$23,C19))</f>
        <v/>
      </c>
      <c r="F19" s="936" t="str">
        <f t="shared" si="5"/>
        <v/>
      </c>
      <c r="G19" s="315"/>
      <c r="H19" s="932">
        <f t="shared" si="6"/>
        <v>0</v>
      </c>
      <c r="I19" s="933">
        <f t="shared" si="7"/>
        <v>0</v>
      </c>
      <c r="J19" s="960" t="str">
        <f t="shared" si="8"/>
        <v/>
      </c>
      <c r="K19" s="960" t="str">
        <f t="shared" si="9"/>
        <v/>
      </c>
      <c r="L19" s="960" t="str">
        <f t="shared" si="10"/>
        <v/>
      </c>
      <c r="M19" s="931"/>
      <c r="N19" s="961" t="str">
        <f t="shared" si="11"/>
        <v/>
      </c>
      <c r="O19" s="962" t="str">
        <f t="shared" si="12"/>
        <v/>
      </c>
    </row>
    <row r="20" spans="1:15" x14ac:dyDescent="0.35">
      <c r="A20" s="1132"/>
      <c r="B20" s="959">
        <v>12</v>
      </c>
      <c r="C20" s="280"/>
      <c r="D20" s="41"/>
      <c r="E20" s="690" t="str">
        <f>IF(AND(D20="",C20=""),"",SUMIFS('1.1 Frais personnel'!$O$9:$O$68,'1.1 Frais personnel'!$D$9:$D$68,D20,'1.1 Frais personnel'!$C$9:$C$68,C20)+SUMIFS('1.2 Achat &amp; prestation'!$AA$11:$AA$50,'1.2 Achat &amp; prestation'!$D$11:$D$50,D20,'1.2 Achat &amp; prestation'!$C$11:$C$50,C20)+SUMIFS('1.3 Déplacement &amp; hébergement'!$N$9:$N$48,'1.3 Déplacement &amp; hébergement'!$D$9:$D$48,D20,'1.3 Déplacement &amp; hébergement'!$C$9:$C$48,C20)+SUMIFS('1.4 Contribution en nature'!$J$9:$J$48,'1.4 Contribution en nature'!$D$9:$D$48,D20,'1.4 Contribution en nature'!$C$9:$C$48,C20)+SUMIFS('1.6 Amortissement'!$O$9:$O$23,'1.6 Amortissement'!$D$9:$D$23,D20,'1.6 Amortissement'!$C$9:$C$23,C20))</f>
        <v/>
      </c>
      <c r="F20" s="936" t="str">
        <f t="shared" si="5"/>
        <v/>
      </c>
      <c r="G20" s="315"/>
      <c r="H20" s="932">
        <f t="shared" si="6"/>
        <v>0</v>
      </c>
      <c r="I20" s="933">
        <f t="shared" si="7"/>
        <v>0</v>
      </c>
      <c r="J20" s="960" t="str">
        <f t="shared" si="8"/>
        <v/>
      </c>
      <c r="K20" s="960" t="str">
        <f t="shared" si="9"/>
        <v/>
      </c>
      <c r="L20" s="960" t="str">
        <f t="shared" si="10"/>
        <v/>
      </c>
      <c r="M20" s="931"/>
      <c r="N20" s="961" t="str">
        <f t="shared" si="11"/>
        <v/>
      </c>
      <c r="O20" s="962" t="str">
        <f t="shared" si="12"/>
        <v/>
      </c>
    </row>
    <row r="21" spans="1:15" x14ac:dyDescent="0.35">
      <c r="A21" s="1132"/>
      <c r="B21" s="959">
        <v>13</v>
      </c>
      <c r="C21" s="280"/>
      <c r="D21" s="41"/>
      <c r="E21" s="690" t="str">
        <f>IF(AND(D21="",C21=""),"",SUMIFS('1.1 Frais personnel'!$O$9:$O$68,'1.1 Frais personnel'!$D$9:$D$68,D21,'1.1 Frais personnel'!$C$9:$C$68,C21)+SUMIFS('1.2 Achat &amp; prestation'!$AA$11:$AA$50,'1.2 Achat &amp; prestation'!$D$11:$D$50,D21,'1.2 Achat &amp; prestation'!$C$11:$C$50,C21)+SUMIFS('1.3 Déplacement &amp; hébergement'!$N$9:$N$48,'1.3 Déplacement &amp; hébergement'!$D$9:$D$48,D21,'1.3 Déplacement &amp; hébergement'!$C$9:$C$48,C21)+SUMIFS('1.4 Contribution en nature'!$J$9:$J$48,'1.4 Contribution en nature'!$D$9:$D$48,D21,'1.4 Contribution en nature'!$C$9:$C$48,C21)+SUMIFS('1.6 Amortissement'!$O$9:$O$23,'1.6 Amortissement'!$D$9:$D$23,D21,'1.6 Amortissement'!$C$9:$C$23,C21))</f>
        <v/>
      </c>
      <c r="F21" s="936" t="str">
        <f t="shared" si="5"/>
        <v/>
      </c>
      <c r="G21" s="315"/>
      <c r="H21" s="932">
        <f t="shared" si="6"/>
        <v>0</v>
      </c>
      <c r="I21" s="933">
        <f t="shared" si="7"/>
        <v>0</v>
      </c>
      <c r="J21" s="960" t="str">
        <f t="shared" si="8"/>
        <v/>
      </c>
      <c r="K21" s="960" t="str">
        <f t="shared" si="9"/>
        <v/>
      </c>
      <c r="L21" s="960" t="str">
        <f t="shared" si="10"/>
        <v/>
      </c>
      <c r="M21" s="931"/>
      <c r="N21" s="961" t="str">
        <f t="shared" si="11"/>
        <v/>
      </c>
      <c r="O21" s="962" t="str">
        <f t="shared" si="12"/>
        <v/>
      </c>
    </row>
    <row r="22" spans="1:15" x14ac:dyDescent="0.35">
      <c r="A22" s="1132"/>
      <c r="B22" s="959">
        <v>14</v>
      </c>
      <c r="C22" s="280"/>
      <c r="D22" s="41"/>
      <c r="E22" s="690" t="str">
        <f>IF(AND(D22="",C22=""),"",SUMIFS('1.1 Frais personnel'!$O$9:$O$68,'1.1 Frais personnel'!$D$9:$D$68,D22,'1.1 Frais personnel'!$C$9:$C$68,C22)+SUMIFS('1.2 Achat &amp; prestation'!$AA$11:$AA$50,'1.2 Achat &amp; prestation'!$D$11:$D$50,D22,'1.2 Achat &amp; prestation'!$C$11:$C$50,C22)+SUMIFS('1.3 Déplacement &amp; hébergement'!$N$9:$N$48,'1.3 Déplacement &amp; hébergement'!$D$9:$D$48,D22,'1.3 Déplacement &amp; hébergement'!$C$9:$C$48,C22)+SUMIFS('1.4 Contribution en nature'!$J$9:$J$48,'1.4 Contribution en nature'!$D$9:$D$48,D22,'1.4 Contribution en nature'!$C$9:$C$48,C22)+SUMIFS('1.6 Amortissement'!$O$9:$O$23,'1.6 Amortissement'!$D$9:$D$23,D22,'1.6 Amortissement'!$C$9:$C$23,C22))</f>
        <v/>
      </c>
      <c r="F22" s="936" t="str">
        <f t="shared" si="5"/>
        <v/>
      </c>
      <c r="G22" s="315"/>
      <c r="H22" s="932">
        <f t="shared" si="6"/>
        <v>0</v>
      </c>
      <c r="I22" s="933">
        <f t="shared" si="7"/>
        <v>0</v>
      </c>
      <c r="J22" s="960" t="str">
        <f t="shared" si="8"/>
        <v/>
      </c>
      <c r="K22" s="960" t="str">
        <f t="shared" si="9"/>
        <v/>
      </c>
      <c r="L22" s="960" t="str">
        <f t="shared" si="10"/>
        <v/>
      </c>
      <c r="M22" s="931"/>
      <c r="N22" s="961" t="str">
        <f t="shared" si="11"/>
        <v/>
      </c>
      <c r="O22" s="962" t="str">
        <f t="shared" si="12"/>
        <v/>
      </c>
    </row>
    <row r="23" spans="1:15" x14ac:dyDescent="0.35">
      <c r="A23" s="1132"/>
      <c r="B23" s="959">
        <v>15</v>
      </c>
      <c r="C23" s="280"/>
      <c r="D23" s="41"/>
      <c r="E23" s="690" t="str">
        <f>IF(AND(D23="",C23=""),"",SUMIFS('1.1 Frais personnel'!$O$9:$O$68,'1.1 Frais personnel'!$D$9:$D$68,D23,'1.1 Frais personnel'!$C$9:$C$68,C23)+SUMIFS('1.2 Achat &amp; prestation'!$AA$11:$AA$50,'1.2 Achat &amp; prestation'!$D$11:$D$50,D23,'1.2 Achat &amp; prestation'!$C$11:$C$50,C23)+SUMIFS('1.3 Déplacement &amp; hébergement'!$N$9:$N$48,'1.3 Déplacement &amp; hébergement'!$D$9:$D$48,D23,'1.3 Déplacement &amp; hébergement'!$C$9:$C$48,C23)+SUMIFS('1.4 Contribution en nature'!$J$9:$J$48,'1.4 Contribution en nature'!$D$9:$D$48,D23,'1.4 Contribution en nature'!$C$9:$C$48,C23)+SUMIFS('1.6 Amortissement'!$O$9:$O$23,'1.6 Amortissement'!$D$9:$D$23,D23,'1.6 Amortissement'!$C$9:$C$23,C23))</f>
        <v/>
      </c>
      <c r="F23" s="936" t="str">
        <f t="shared" si="5"/>
        <v/>
      </c>
      <c r="G23" s="315"/>
      <c r="H23" s="932">
        <f t="shared" si="6"/>
        <v>0</v>
      </c>
      <c r="I23" s="933">
        <f t="shared" si="7"/>
        <v>0</v>
      </c>
      <c r="J23" s="960" t="str">
        <f t="shared" si="8"/>
        <v/>
      </c>
      <c r="K23" s="960" t="str">
        <f t="shared" si="9"/>
        <v/>
      </c>
      <c r="L23" s="960" t="str">
        <f t="shared" si="10"/>
        <v/>
      </c>
      <c r="M23" s="931"/>
      <c r="N23" s="961" t="str">
        <f t="shared" si="11"/>
        <v/>
      </c>
      <c r="O23" s="962" t="str">
        <f t="shared" si="12"/>
        <v/>
      </c>
    </row>
    <row r="24" spans="1:15" x14ac:dyDescent="0.35">
      <c r="A24" s="1132"/>
      <c r="B24" s="959">
        <v>16</v>
      </c>
      <c r="C24" s="280"/>
      <c r="D24" s="41"/>
      <c r="E24" s="690" t="str">
        <f>IF(AND(D24="",C24=""),"",SUMIFS('1.1 Frais personnel'!$O$9:$O$68,'1.1 Frais personnel'!$D$9:$D$68,D24,'1.1 Frais personnel'!$C$9:$C$68,C24)+SUMIFS('1.2 Achat &amp; prestation'!$AA$11:$AA$50,'1.2 Achat &amp; prestation'!$D$11:$D$50,D24,'1.2 Achat &amp; prestation'!$C$11:$C$50,C24)+SUMIFS('1.3 Déplacement &amp; hébergement'!$N$9:$N$48,'1.3 Déplacement &amp; hébergement'!$D$9:$D$48,D24,'1.3 Déplacement &amp; hébergement'!$C$9:$C$48,C24)+SUMIFS('1.4 Contribution en nature'!$J$9:$J$48,'1.4 Contribution en nature'!$D$9:$D$48,D24,'1.4 Contribution en nature'!$C$9:$C$48,C24)+SUMIFS('1.6 Amortissement'!$O$9:$O$23,'1.6 Amortissement'!$D$9:$D$23,D24,'1.6 Amortissement'!$C$9:$C$23,C24))</f>
        <v/>
      </c>
      <c r="F24" s="936" t="str">
        <f t="shared" si="5"/>
        <v/>
      </c>
      <c r="G24" s="315"/>
      <c r="H24" s="932">
        <f t="shared" si="6"/>
        <v>0</v>
      </c>
      <c r="I24" s="933">
        <f t="shared" si="7"/>
        <v>0</v>
      </c>
      <c r="J24" s="960" t="str">
        <f t="shared" si="8"/>
        <v/>
      </c>
      <c r="K24" s="960" t="str">
        <f t="shared" si="9"/>
        <v/>
      </c>
      <c r="L24" s="960" t="str">
        <f t="shared" si="10"/>
        <v/>
      </c>
      <c r="M24" s="931"/>
      <c r="N24" s="961" t="str">
        <f t="shared" si="11"/>
        <v/>
      </c>
      <c r="O24" s="962" t="str">
        <f t="shared" si="12"/>
        <v/>
      </c>
    </row>
    <row r="25" spans="1:15" x14ac:dyDescent="0.35">
      <c r="A25" s="1132"/>
      <c r="B25" s="959">
        <v>17</v>
      </c>
      <c r="C25" s="280"/>
      <c r="D25" s="41"/>
      <c r="E25" s="690" t="str">
        <f>IF(AND(D25="",C25=""),"",SUMIFS('1.1 Frais personnel'!$O$9:$O$68,'1.1 Frais personnel'!$D$9:$D$68,D25,'1.1 Frais personnel'!$C$9:$C$68,C25)+SUMIFS('1.2 Achat &amp; prestation'!$AA$11:$AA$50,'1.2 Achat &amp; prestation'!$D$11:$D$50,D25,'1.2 Achat &amp; prestation'!$C$11:$C$50,C25)+SUMIFS('1.3 Déplacement &amp; hébergement'!$N$9:$N$48,'1.3 Déplacement &amp; hébergement'!$D$9:$D$48,D25,'1.3 Déplacement &amp; hébergement'!$C$9:$C$48,C25)+SUMIFS('1.4 Contribution en nature'!$J$9:$J$48,'1.4 Contribution en nature'!$D$9:$D$48,D25,'1.4 Contribution en nature'!$C$9:$C$48,C25)+SUMIFS('1.6 Amortissement'!$O$9:$O$23,'1.6 Amortissement'!$D$9:$D$23,D25,'1.6 Amortissement'!$C$9:$C$23,C25))</f>
        <v/>
      </c>
      <c r="F25" s="936" t="str">
        <f t="shared" si="5"/>
        <v/>
      </c>
      <c r="G25" s="315"/>
      <c r="H25" s="932">
        <f t="shared" si="6"/>
        <v>0</v>
      </c>
      <c r="I25" s="933">
        <f t="shared" si="7"/>
        <v>0</v>
      </c>
      <c r="J25" s="960" t="str">
        <f t="shared" si="8"/>
        <v/>
      </c>
      <c r="K25" s="960" t="str">
        <f t="shared" si="9"/>
        <v/>
      </c>
      <c r="L25" s="960" t="str">
        <f t="shared" si="10"/>
        <v/>
      </c>
      <c r="M25" s="931"/>
      <c r="N25" s="961" t="str">
        <f t="shared" si="11"/>
        <v/>
      </c>
      <c r="O25" s="962" t="str">
        <f t="shared" si="12"/>
        <v/>
      </c>
    </row>
    <row r="26" spans="1:15" x14ac:dyDescent="0.35">
      <c r="A26" s="1132"/>
      <c r="B26" s="959">
        <v>18</v>
      </c>
      <c r="C26" s="280"/>
      <c r="D26" s="41"/>
      <c r="E26" s="690" t="str">
        <f>IF(AND(D26="",C26=""),"",SUMIFS('1.1 Frais personnel'!$O$9:$O$68,'1.1 Frais personnel'!$D$9:$D$68,D26,'1.1 Frais personnel'!$C$9:$C$68,C26)+SUMIFS('1.2 Achat &amp; prestation'!$AA$11:$AA$50,'1.2 Achat &amp; prestation'!$D$11:$D$50,D26,'1.2 Achat &amp; prestation'!$C$11:$C$50,C26)+SUMIFS('1.3 Déplacement &amp; hébergement'!$N$9:$N$48,'1.3 Déplacement &amp; hébergement'!$D$9:$D$48,D26,'1.3 Déplacement &amp; hébergement'!$C$9:$C$48,C26)+SUMIFS('1.4 Contribution en nature'!$J$9:$J$48,'1.4 Contribution en nature'!$D$9:$D$48,D26,'1.4 Contribution en nature'!$C$9:$C$48,C26)+SUMIFS('1.6 Amortissement'!$O$9:$O$23,'1.6 Amortissement'!$D$9:$D$23,D26,'1.6 Amortissement'!$C$9:$C$23,C26))</f>
        <v/>
      </c>
      <c r="F26" s="936" t="str">
        <f t="shared" si="5"/>
        <v/>
      </c>
      <c r="G26" s="315"/>
      <c r="H26" s="932">
        <f t="shared" si="6"/>
        <v>0</v>
      </c>
      <c r="I26" s="933">
        <f t="shared" si="7"/>
        <v>0</v>
      </c>
      <c r="J26" s="960" t="str">
        <f t="shared" si="8"/>
        <v/>
      </c>
      <c r="K26" s="960" t="str">
        <f t="shared" si="9"/>
        <v/>
      </c>
      <c r="L26" s="960" t="str">
        <f t="shared" si="10"/>
        <v/>
      </c>
      <c r="M26" s="931"/>
      <c r="N26" s="961" t="str">
        <f t="shared" si="11"/>
        <v/>
      </c>
      <c r="O26" s="962" t="str">
        <f t="shared" si="12"/>
        <v/>
      </c>
    </row>
    <row r="27" spans="1:15" x14ac:dyDescent="0.35">
      <c r="A27" s="1132"/>
      <c r="B27" s="959">
        <v>19</v>
      </c>
      <c r="C27" s="280"/>
      <c r="D27" s="41"/>
      <c r="E27" s="690" t="str">
        <f>IF(AND(D27="",C27=""),"",SUMIFS('1.1 Frais personnel'!$O$9:$O$68,'1.1 Frais personnel'!$D$9:$D$68,D27,'1.1 Frais personnel'!$C$9:$C$68,C27)+SUMIFS('1.2 Achat &amp; prestation'!$AA$11:$AA$50,'1.2 Achat &amp; prestation'!$D$11:$D$50,D27,'1.2 Achat &amp; prestation'!$C$11:$C$50,C27)+SUMIFS('1.3 Déplacement &amp; hébergement'!$N$9:$N$48,'1.3 Déplacement &amp; hébergement'!$D$9:$D$48,D27,'1.3 Déplacement &amp; hébergement'!$C$9:$C$48,C27)+SUMIFS('1.4 Contribution en nature'!$J$9:$J$48,'1.4 Contribution en nature'!$D$9:$D$48,D27,'1.4 Contribution en nature'!$C$9:$C$48,C27)+SUMIFS('1.6 Amortissement'!$O$9:$O$23,'1.6 Amortissement'!$D$9:$D$23,D27,'1.6 Amortissement'!$C$9:$C$23,C27))</f>
        <v/>
      </c>
      <c r="F27" s="936" t="str">
        <f t="shared" si="5"/>
        <v/>
      </c>
      <c r="G27" s="315"/>
      <c r="H27" s="932">
        <f t="shared" si="6"/>
        <v>0</v>
      </c>
      <c r="I27" s="933">
        <f t="shared" si="7"/>
        <v>0</v>
      </c>
      <c r="J27" s="960" t="str">
        <f t="shared" si="8"/>
        <v/>
      </c>
      <c r="K27" s="960" t="str">
        <f t="shared" si="9"/>
        <v/>
      </c>
      <c r="L27" s="960" t="str">
        <f t="shared" si="10"/>
        <v/>
      </c>
      <c r="M27" s="931"/>
      <c r="N27" s="961" t="str">
        <f t="shared" si="11"/>
        <v/>
      </c>
      <c r="O27" s="962" t="str">
        <f t="shared" si="12"/>
        <v/>
      </c>
    </row>
    <row r="28" spans="1:15" x14ac:dyDescent="0.35">
      <c r="A28" s="1132"/>
      <c r="B28" s="959">
        <v>20</v>
      </c>
      <c r="C28" s="280"/>
      <c r="D28" s="41"/>
      <c r="E28" s="690" t="str">
        <f>IF(AND(D28="",C28=""),"",SUMIFS('1.1 Frais personnel'!$O$9:$O$68,'1.1 Frais personnel'!$D$9:$D$68,D28,'1.1 Frais personnel'!$C$9:$C$68,C28)+SUMIFS('1.2 Achat &amp; prestation'!$AA$11:$AA$50,'1.2 Achat &amp; prestation'!$D$11:$D$50,D28,'1.2 Achat &amp; prestation'!$C$11:$C$50,C28)+SUMIFS('1.3 Déplacement &amp; hébergement'!$N$9:$N$48,'1.3 Déplacement &amp; hébergement'!$D$9:$D$48,D28,'1.3 Déplacement &amp; hébergement'!$C$9:$C$48,C28)+SUMIFS('1.4 Contribution en nature'!$J$9:$J$48,'1.4 Contribution en nature'!$D$9:$D$48,D28,'1.4 Contribution en nature'!$C$9:$C$48,C28)+SUMIFS('1.6 Amortissement'!$O$9:$O$23,'1.6 Amortissement'!$D$9:$D$23,D28,'1.6 Amortissement'!$C$9:$C$23,C28))</f>
        <v/>
      </c>
      <c r="F28" s="936" t="str">
        <f t="shared" si="5"/>
        <v/>
      </c>
      <c r="G28" s="315"/>
      <c r="H28" s="932">
        <f t="shared" si="6"/>
        <v>0</v>
      </c>
      <c r="I28" s="933">
        <f t="shared" si="7"/>
        <v>0</v>
      </c>
      <c r="J28" s="960" t="str">
        <f t="shared" si="8"/>
        <v/>
      </c>
      <c r="K28" s="960" t="str">
        <f t="shared" si="9"/>
        <v/>
      </c>
      <c r="L28" s="960" t="str">
        <f t="shared" si="10"/>
        <v/>
      </c>
      <c r="M28" s="931"/>
      <c r="N28" s="961" t="str">
        <f t="shared" si="11"/>
        <v/>
      </c>
      <c r="O28" s="962" t="str">
        <f t="shared" si="12"/>
        <v/>
      </c>
    </row>
    <row r="29" spans="1:15" x14ac:dyDescent="0.35">
      <c r="A29" s="1132"/>
      <c r="B29" s="959">
        <v>21</v>
      </c>
      <c r="C29" s="280"/>
      <c r="D29" s="41"/>
      <c r="E29" s="690" t="str">
        <f>IF(AND(D29="",C29=""),"",SUMIFS('1.1 Frais personnel'!$O$9:$O$68,'1.1 Frais personnel'!$D$9:$D$68,D29,'1.1 Frais personnel'!$C$9:$C$68,C29)+SUMIFS('1.2 Achat &amp; prestation'!$AA$11:$AA$50,'1.2 Achat &amp; prestation'!$D$11:$D$50,D29,'1.2 Achat &amp; prestation'!$C$11:$C$50,C29)+SUMIFS('1.3 Déplacement &amp; hébergement'!$N$9:$N$48,'1.3 Déplacement &amp; hébergement'!$D$9:$D$48,D29,'1.3 Déplacement &amp; hébergement'!$C$9:$C$48,C29)+SUMIFS('1.4 Contribution en nature'!$J$9:$J$48,'1.4 Contribution en nature'!$D$9:$D$48,D29,'1.4 Contribution en nature'!$C$9:$C$48,C29)+SUMIFS('1.6 Amortissement'!$O$9:$O$23,'1.6 Amortissement'!$D$9:$D$23,D29,'1.6 Amortissement'!$C$9:$C$23,C29))</f>
        <v/>
      </c>
      <c r="F29" s="936" t="str">
        <f t="shared" si="5"/>
        <v/>
      </c>
      <c r="G29" s="315"/>
      <c r="H29" s="932">
        <f t="shared" si="6"/>
        <v>0</v>
      </c>
      <c r="I29" s="933">
        <f t="shared" si="7"/>
        <v>0</v>
      </c>
      <c r="J29" s="960" t="str">
        <f t="shared" si="8"/>
        <v/>
      </c>
      <c r="K29" s="960" t="str">
        <f t="shared" si="9"/>
        <v/>
      </c>
      <c r="L29" s="960" t="str">
        <f t="shared" si="10"/>
        <v/>
      </c>
      <c r="M29" s="931"/>
      <c r="N29" s="961" t="str">
        <f t="shared" si="11"/>
        <v/>
      </c>
      <c r="O29" s="962" t="str">
        <f t="shared" si="12"/>
        <v/>
      </c>
    </row>
    <row r="30" spans="1:15" x14ac:dyDescent="0.35">
      <c r="A30" s="1132"/>
      <c r="B30" s="959">
        <v>22</v>
      </c>
      <c r="C30" s="280"/>
      <c r="D30" s="41"/>
      <c r="E30" s="690" t="str">
        <f>IF(AND(D30="",C30=""),"",SUMIFS('1.1 Frais personnel'!$O$9:$O$68,'1.1 Frais personnel'!$D$9:$D$68,D30,'1.1 Frais personnel'!$C$9:$C$68,C30)+SUMIFS('1.2 Achat &amp; prestation'!$AA$11:$AA$50,'1.2 Achat &amp; prestation'!$D$11:$D$50,D30,'1.2 Achat &amp; prestation'!$C$11:$C$50,C30)+SUMIFS('1.3 Déplacement &amp; hébergement'!$N$9:$N$48,'1.3 Déplacement &amp; hébergement'!$D$9:$D$48,D30,'1.3 Déplacement &amp; hébergement'!$C$9:$C$48,C30)+SUMIFS('1.4 Contribution en nature'!$J$9:$J$48,'1.4 Contribution en nature'!$D$9:$D$48,D30,'1.4 Contribution en nature'!$C$9:$C$48,C30)+SUMIFS('1.6 Amortissement'!$O$9:$O$23,'1.6 Amortissement'!$D$9:$D$23,D30,'1.6 Amortissement'!$C$9:$C$23,C30))</f>
        <v/>
      </c>
      <c r="F30" s="936" t="str">
        <f t="shared" si="5"/>
        <v/>
      </c>
      <c r="G30" s="315"/>
      <c r="H30" s="932">
        <f t="shared" si="6"/>
        <v>0</v>
      </c>
      <c r="I30" s="933">
        <f t="shared" si="7"/>
        <v>0</v>
      </c>
      <c r="J30" s="960" t="str">
        <f t="shared" si="8"/>
        <v/>
      </c>
      <c r="K30" s="960" t="str">
        <f t="shared" si="9"/>
        <v/>
      </c>
      <c r="L30" s="960" t="str">
        <f t="shared" si="10"/>
        <v/>
      </c>
      <c r="M30" s="931"/>
      <c r="N30" s="961" t="str">
        <f t="shared" si="11"/>
        <v/>
      </c>
      <c r="O30" s="962" t="str">
        <f t="shared" si="12"/>
        <v/>
      </c>
    </row>
    <row r="31" spans="1:15" x14ac:dyDescent="0.35">
      <c r="A31" s="1132"/>
      <c r="B31" s="959">
        <v>23</v>
      </c>
      <c r="C31" s="280"/>
      <c r="D31" s="41"/>
      <c r="E31" s="690" t="str">
        <f>IF(AND(D31="",C31=""),"",SUMIFS('1.1 Frais personnel'!$O$9:$O$68,'1.1 Frais personnel'!$D$9:$D$68,D31,'1.1 Frais personnel'!$C$9:$C$68,C31)+SUMIFS('1.2 Achat &amp; prestation'!$AA$11:$AA$50,'1.2 Achat &amp; prestation'!$D$11:$D$50,D31,'1.2 Achat &amp; prestation'!$C$11:$C$50,C31)+SUMIFS('1.3 Déplacement &amp; hébergement'!$N$9:$N$48,'1.3 Déplacement &amp; hébergement'!$D$9:$D$48,D31,'1.3 Déplacement &amp; hébergement'!$C$9:$C$48,C31)+SUMIFS('1.4 Contribution en nature'!$J$9:$J$48,'1.4 Contribution en nature'!$D$9:$D$48,D31,'1.4 Contribution en nature'!$C$9:$C$48,C31)+SUMIFS('1.6 Amortissement'!$O$9:$O$23,'1.6 Amortissement'!$D$9:$D$23,D31,'1.6 Amortissement'!$C$9:$C$23,C31))</f>
        <v/>
      </c>
      <c r="F31" s="936" t="str">
        <f t="shared" si="5"/>
        <v/>
      </c>
      <c r="G31" s="315"/>
      <c r="H31" s="932">
        <f t="shared" si="6"/>
        <v>0</v>
      </c>
      <c r="I31" s="933">
        <f t="shared" si="7"/>
        <v>0</v>
      </c>
      <c r="J31" s="960" t="str">
        <f t="shared" si="8"/>
        <v/>
      </c>
      <c r="K31" s="960" t="str">
        <f t="shared" si="9"/>
        <v/>
      </c>
      <c r="L31" s="960" t="str">
        <f t="shared" si="10"/>
        <v/>
      </c>
      <c r="M31" s="931"/>
      <c r="N31" s="961" t="str">
        <f t="shared" si="11"/>
        <v/>
      </c>
      <c r="O31" s="962" t="str">
        <f t="shared" si="12"/>
        <v/>
      </c>
    </row>
    <row r="32" spans="1:15" x14ac:dyDescent="0.35">
      <c r="A32" s="1132"/>
      <c r="B32" s="959">
        <v>24</v>
      </c>
      <c r="C32" s="280"/>
      <c r="D32" s="41"/>
      <c r="E32" s="690" t="str">
        <f>IF(AND(D32="",C32=""),"",SUMIFS('1.1 Frais personnel'!$O$9:$O$68,'1.1 Frais personnel'!$D$9:$D$68,D32,'1.1 Frais personnel'!$C$9:$C$68,C32)+SUMIFS('1.2 Achat &amp; prestation'!$AA$11:$AA$50,'1.2 Achat &amp; prestation'!$D$11:$D$50,D32,'1.2 Achat &amp; prestation'!$C$11:$C$50,C32)+SUMIFS('1.3 Déplacement &amp; hébergement'!$N$9:$N$48,'1.3 Déplacement &amp; hébergement'!$D$9:$D$48,D32,'1.3 Déplacement &amp; hébergement'!$C$9:$C$48,C32)+SUMIFS('1.4 Contribution en nature'!$J$9:$J$48,'1.4 Contribution en nature'!$D$9:$D$48,D32,'1.4 Contribution en nature'!$C$9:$C$48,C32)+SUMIFS('1.6 Amortissement'!$O$9:$O$23,'1.6 Amortissement'!$D$9:$D$23,D32,'1.6 Amortissement'!$C$9:$C$23,C32))</f>
        <v/>
      </c>
      <c r="F32" s="936" t="str">
        <f t="shared" si="5"/>
        <v/>
      </c>
      <c r="G32" s="315"/>
      <c r="H32" s="932">
        <f t="shared" si="6"/>
        <v>0</v>
      </c>
      <c r="I32" s="933">
        <f t="shared" si="7"/>
        <v>0</v>
      </c>
      <c r="J32" s="960" t="str">
        <f t="shared" si="8"/>
        <v/>
      </c>
      <c r="K32" s="960" t="str">
        <f t="shared" si="9"/>
        <v/>
      </c>
      <c r="L32" s="960" t="str">
        <f t="shared" si="10"/>
        <v/>
      </c>
      <c r="M32" s="931"/>
      <c r="N32" s="961" t="str">
        <f t="shared" si="11"/>
        <v/>
      </c>
      <c r="O32" s="962" t="str">
        <f t="shared" si="12"/>
        <v/>
      </c>
    </row>
    <row r="33" spans="1:15" x14ac:dyDescent="0.35">
      <c r="A33" s="1132"/>
      <c r="B33" s="959">
        <v>25</v>
      </c>
      <c r="C33" s="280"/>
      <c r="D33" s="41"/>
      <c r="E33" s="690" t="str">
        <f>IF(AND(D33="",C33=""),"",SUMIFS('1.1 Frais personnel'!$O$9:$O$68,'1.1 Frais personnel'!$D$9:$D$68,D33,'1.1 Frais personnel'!$C$9:$C$68,C33)+SUMIFS('1.2 Achat &amp; prestation'!$AA$11:$AA$50,'1.2 Achat &amp; prestation'!$D$11:$D$50,D33,'1.2 Achat &amp; prestation'!$C$11:$C$50,C33)+SUMIFS('1.3 Déplacement &amp; hébergement'!$N$9:$N$48,'1.3 Déplacement &amp; hébergement'!$D$9:$D$48,D33,'1.3 Déplacement &amp; hébergement'!$C$9:$C$48,C33)+SUMIFS('1.4 Contribution en nature'!$J$9:$J$48,'1.4 Contribution en nature'!$D$9:$D$48,D33,'1.4 Contribution en nature'!$C$9:$C$48,C33)+SUMIFS('1.6 Amortissement'!$O$9:$O$23,'1.6 Amortissement'!$D$9:$D$23,D33,'1.6 Amortissement'!$C$9:$C$23,C33))</f>
        <v/>
      </c>
      <c r="F33" s="936" t="str">
        <f t="shared" si="5"/>
        <v/>
      </c>
      <c r="G33" s="315"/>
      <c r="H33" s="932">
        <f t="shared" si="6"/>
        <v>0</v>
      </c>
      <c r="I33" s="933">
        <f t="shared" si="7"/>
        <v>0</v>
      </c>
      <c r="J33" s="960" t="str">
        <f t="shared" si="8"/>
        <v/>
      </c>
      <c r="K33" s="960" t="str">
        <f t="shared" si="9"/>
        <v/>
      </c>
      <c r="L33" s="960" t="str">
        <f t="shared" si="10"/>
        <v/>
      </c>
      <c r="M33" s="931"/>
      <c r="N33" s="961" t="str">
        <f t="shared" si="11"/>
        <v/>
      </c>
      <c r="O33" s="962" t="str">
        <f t="shared" si="12"/>
        <v/>
      </c>
    </row>
    <row r="34" spans="1:15" x14ac:dyDescent="0.35">
      <c r="A34" s="1132"/>
      <c r="B34" s="959">
        <v>26</v>
      </c>
      <c r="C34" s="280"/>
      <c r="D34" s="41"/>
      <c r="E34" s="690" t="str">
        <f>IF(AND(D34="",C34=""),"",SUMIFS('1.1 Frais personnel'!$O$9:$O$68,'1.1 Frais personnel'!$D$9:$D$68,D34,'1.1 Frais personnel'!$C$9:$C$68,C34)+SUMIFS('1.2 Achat &amp; prestation'!$AA$11:$AA$50,'1.2 Achat &amp; prestation'!$D$11:$D$50,D34,'1.2 Achat &amp; prestation'!$C$11:$C$50,C34)+SUMIFS('1.3 Déplacement &amp; hébergement'!$N$9:$N$48,'1.3 Déplacement &amp; hébergement'!$D$9:$D$48,D34,'1.3 Déplacement &amp; hébergement'!$C$9:$C$48,C34)+SUMIFS('1.4 Contribution en nature'!$J$9:$J$48,'1.4 Contribution en nature'!$D$9:$D$48,D34,'1.4 Contribution en nature'!$C$9:$C$48,C34)+SUMIFS('1.6 Amortissement'!$O$9:$O$23,'1.6 Amortissement'!$D$9:$D$23,D34,'1.6 Amortissement'!$C$9:$C$23,C34))</f>
        <v/>
      </c>
      <c r="F34" s="936" t="str">
        <f t="shared" si="5"/>
        <v/>
      </c>
      <c r="G34" s="315"/>
      <c r="H34" s="932">
        <f t="shared" si="6"/>
        <v>0</v>
      </c>
      <c r="I34" s="933">
        <f t="shared" si="7"/>
        <v>0</v>
      </c>
      <c r="J34" s="960" t="str">
        <f t="shared" si="8"/>
        <v/>
      </c>
      <c r="K34" s="960" t="str">
        <f t="shared" si="9"/>
        <v/>
      </c>
      <c r="L34" s="960" t="str">
        <f t="shared" si="10"/>
        <v/>
      </c>
      <c r="M34" s="931"/>
      <c r="N34" s="961" t="str">
        <f t="shared" si="11"/>
        <v/>
      </c>
      <c r="O34" s="962" t="str">
        <f t="shared" si="12"/>
        <v/>
      </c>
    </row>
    <row r="35" spans="1:15" x14ac:dyDescent="0.35">
      <c r="A35" s="1132"/>
      <c r="B35" s="959">
        <v>27</v>
      </c>
      <c r="C35" s="280"/>
      <c r="D35" s="41"/>
      <c r="E35" s="690" t="str">
        <f>IF(AND(D35="",C35=""),"",SUMIFS('1.1 Frais personnel'!$O$9:$O$68,'1.1 Frais personnel'!$D$9:$D$68,D35,'1.1 Frais personnel'!$C$9:$C$68,C35)+SUMIFS('1.2 Achat &amp; prestation'!$AA$11:$AA$50,'1.2 Achat &amp; prestation'!$D$11:$D$50,D35,'1.2 Achat &amp; prestation'!$C$11:$C$50,C35)+SUMIFS('1.3 Déplacement &amp; hébergement'!$N$9:$N$48,'1.3 Déplacement &amp; hébergement'!$D$9:$D$48,D35,'1.3 Déplacement &amp; hébergement'!$C$9:$C$48,C35)+SUMIFS('1.4 Contribution en nature'!$J$9:$J$48,'1.4 Contribution en nature'!$D$9:$D$48,D35,'1.4 Contribution en nature'!$C$9:$C$48,C35)+SUMIFS('1.6 Amortissement'!$O$9:$O$23,'1.6 Amortissement'!$D$9:$D$23,D35,'1.6 Amortissement'!$C$9:$C$23,C35))</f>
        <v/>
      </c>
      <c r="F35" s="936" t="str">
        <f t="shared" si="5"/>
        <v/>
      </c>
      <c r="G35" s="315"/>
      <c r="H35" s="932">
        <f t="shared" si="6"/>
        <v>0</v>
      </c>
      <c r="I35" s="933">
        <f t="shared" si="7"/>
        <v>0</v>
      </c>
      <c r="J35" s="960" t="str">
        <f t="shared" si="8"/>
        <v/>
      </c>
      <c r="K35" s="960" t="str">
        <f t="shared" si="9"/>
        <v/>
      </c>
      <c r="L35" s="960" t="str">
        <f t="shared" si="10"/>
        <v/>
      </c>
      <c r="M35" s="931"/>
      <c r="N35" s="961" t="str">
        <f t="shared" si="11"/>
        <v/>
      </c>
      <c r="O35" s="962" t="str">
        <f t="shared" si="12"/>
        <v/>
      </c>
    </row>
    <row r="36" spans="1:15" x14ac:dyDescent="0.35">
      <c r="A36" s="1132"/>
      <c r="B36" s="959">
        <v>28</v>
      </c>
      <c r="C36" s="280"/>
      <c r="D36" s="41"/>
      <c r="E36" s="690" t="str">
        <f>IF(AND(D36="",C36=""),"",SUMIFS('1.1 Frais personnel'!$O$9:$O$68,'1.1 Frais personnel'!$D$9:$D$68,D36,'1.1 Frais personnel'!$C$9:$C$68,C36)+SUMIFS('1.2 Achat &amp; prestation'!$AA$11:$AA$50,'1.2 Achat &amp; prestation'!$D$11:$D$50,D36,'1.2 Achat &amp; prestation'!$C$11:$C$50,C36)+SUMIFS('1.3 Déplacement &amp; hébergement'!$N$9:$N$48,'1.3 Déplacement &amp; hébergement'!$D$9:$D$48,D36,'1.3 Déplacement &amp; hébergement'!$C$9:$C$48,C36)+SUMIFS('1.4 Contribution en nature'!$J$9:$J$48,'1.4 Contribution en nature'!$D$9:$D$48,D36,'1.4 Contribution en nature'!$C$9:$C$48,C36)+SUMIFS('1.6 Amortissement'!$O$9:$O$23,'1.6 Amortissement'!$D$9:$D$23,D36,'1.6 Amortissement'!$C$9:$C$23,C36))</f>
        <v/>
      </c>
      <c r="F36" s="936" t="str">
        <f t="shared" si="5"/>
        <v/>
      </c>
      <c r="G36" s="315"/>
      <c r="H36" s="932">
        <f t="shared" si="6"/>
        <v>0</v>
      </c>
      <c r="I36" s="933">
        <f t="shared" si="7"/>
        <v>0</v>
      </c>
      <c r="J36" s="960" t="str">
        <f t="shared" si="8"/>
        <v/>
      </c>
      <c r="K36" s="960" t="str">
        <f t="shared" si="9"/>
        <v/>
      </c>
      <c r="L36" s="960" t="str">
        <f t="shared" si="10"/>
        <v/>
      </c>
      <c r="M36" s="931"/>
      <c r="N36" s="961" t="str">
        <f t="shared" si="11"/>
        <v/>
      </c>
      <c r="O36" s="962" t="str">
        <f t="shared" si="12"/>
        <v/>
      </c>
    </row>
    <row r="37" spans="1:15" x14ac:dyDescent="0.35">
      <c r="A37" s="1132"/>
      <c r="B37" s="959">
        <v>29</v>
      </c>
      <c r="C37" s="280"/>
      <c r="D37" s="41"/>
      <c r="E37" s="690" t="str">
        <f>IF(AND(D37="",C37=""),"",SUMIFS('1.1 Frais personnel'!$O$9:$O$68,'1.1 Frais personnel'!$D$9:$D$68,D37,'1.1 Frais personnel'!$C$9:$C$68,C37)+SUMIFS('1.2 Achat &amp; prestation'!$AA$11:$AA$50,'1.2 Achat &amp; prestation'!$D$11:$D$50,D37,'1.2 Achat &amp; prestation'!$C$11:$C$50,C37)+SUMIFS('1.3 Déplacement &amp; hébergement'!$N$9:$N$48,'1.3 Déplacement &amp; hébergement'!$D$9:$D$48,D37,'1.3 Déplacement &amp; hébergement'!$C$9:$C$48,C37)+SUMIFS('1.4 Contribution en nature'!$J$9:$J$48,'1.4 Contribution en nature'!$D$9:$D$48,D37,'1.4 Contribution en nature'!$C$9:$C$48,C37)+SUMIFS('1.6 Amortissement'!$O$9:$O$23,'1.6 Amortissement'!$D$9:$D$23,D37,'1.6 Amortissement'!$C$9:$C$23,C37))</f>
        <v/>
      </c>
      <c r="F37" s="936" t="str">
        <f t="shared" si="5"/>
        <v/>
      </c>
      <c r="G37" s="315"/>
      <c r="H37" s="932">
        <f t="shared" si="6"/>
        <v>0</v>
      </c>
      <c r="I37" s="933">
        <f t="shared" si="7"/>
        <v>0</v>
      </c>
      <c r="J37" s="960" t="str">
        <f t="shared" si="8"/>
        <v/>
      </c>
      <c r="K37" s="960" t="str">
        <f t="shared" si="9"/>
        <v/>
      </c>
      <c r="L37" s="960" t="str">
        <f t="shared" si="10"/>
        <v/>
      </c>
      <c r="M37" s="931"/>
      <c r="N37" s="961" t="str">
        <f t="shared" si="11"/>
        <v/>
      </c>
      <c r="O37" s="962" t="str">
        <f t="shared" si="12"/>
        <v/>
      </c>
    </row>
    <row r="38" spans="1:15" x14ac:dyDescent="0.35">
      <c r="A38" s="1132"/>
      <c r="B38" s="959">
        <v>30</v>
      </c>
      <c r="C38" s="280"/>
      <c r="D38" s="41"/>
      <c r="E38" s="690" t="str">
        <f>IF(AND(D38="",C38=""),"",SUMIFS('1.1 Frais personnel'!$O$9:$O$68,'1.1 Frais personnel'!$D$9:$D$68,D38,'1.1 Frais personnel'!$C$9:$C$68,C38)+SUMIFS('1.2 Achat &amp; prestation'!$AA$11:$AA$50,'1.2 Achat &amp; prestation'!$D$11:$D$50,D38,'1.2 Achat &amp; prestation'!$C$11:$C$50,C38)+SUMIFS('1.3 Déplacement &amp; hébergement'!$N$9:$N$48,'1.3 Déplacement &amp; hébergement'!$D$9:$D$48,D38,'1.3 Déplacement &amp; hébergement'!$C$9:$C$48,C38)+SUMIFS('1.4 Contribution en nature'!$J$9:$J$48,'1.4 Contribution en nature'!$D$9:$D$48,D38,'1.4 Contribution en nature'!$C$9:$C$48,C38)+SUMIFS('1.6 Amortissement'!$O$9:$O$23,'1.6 Amortissement'!$D$9:$D$23,D38,'1.6 Amortissement'!$C$9:$C$23,C38))</f>
        <v/>
      </c>
      <c r="F38" s="936" t="str">
        <f t="shared" si="5"/>
        <v/>
      </c>
      <c r="G38" s="315"/>
      <c r="H38" s="932">
        <f t="shared" si="6"/>
        <v>0</v>
      </c>
      <c r="I38" s="933">
        <f t="shared" si="7"/>
        <v>0</v>
      </c>
      <c r="J38" s="960" t="str">
        <f t="shared" si="8"/>
        <v/>
      </c>
      <c r="K38" s="960" t="str">
        <f t="shared" si="9"/>
        <v/>
      </c>
      <c r="L38" s="960" t="str">
        <f t="shared" si="10"/>
        <v/>
      </c>
      <c r="M38" s="931"/>
      <c r="N38" s="961" t="str">
        <f t="shared" si="11"/>
        <v/>
      </c>
      <c r="O38" s="962" t="str">
        <f t="shared" si="12"/>
        <v/>
      </c>
    </row>
    <row r="39" spans="1:15" x14ac:dyDescent="0.35">
      <c r="A39" s="1132"/>
      <c r="B39" s="959">
        <v>31</v>
      </c>
      <c r="C39" s="280"/>
      <c r="D39" s="41"/>
      <c r="E39" s="690" t="str">
        <f>IF(AND(D39="",C39=""),"",SUMIFS('1.1 Frais personnel'!$O$9:$O$68,'1.1 Frais personnel'!$D$9:$D$68,D39,'1.1 Frais personnel'!$C$9:$C$68,C39)+SUMIFS('1.2 Achat &amp; prestation'!$AA$11:$AA$50,'1.2 Achat &amp; prestation'!$D$11:$D$50,D39,'1.2 Achat &amp; prestation'!$C$11:$C$50,C39)+SUMIFS('1.3 Déplacement &amp; hébergement'!$N$9:$N$48,'1.3 Déplacement &amp; hébergement'!$D$9:$D$48,D39,'1.3 Déplacement &amp; hébergement'!$C$9:$C$48,C39)+SUMIFS('1.4 Contribution en nature'!$J$9:$J$48,'1.4 Contribution en nature'!$D$9:$D$48,D39,'1.4 Contribution en nature'!$C$9:$C$48,C39)+SUMIFS('1.6 Amortissement'!$O$9:$O$23,'1.6 Amortissement'!$D$9:$D$23,D39,'1.6 Amortissement'!$C$9:$C$23,C39))</f>
        <v/>
      </c>
      <c r="F39" s="936" t="str">
        <f t="shared" si="5"/>
        <v/>
      </c>
      <c r="G39" s="315"/>
      <c r="H39" s="932">
        <f t="shared" si="6"/>
        <v>0</v>
      </c>
      <c r="I39" s="933">
        <f t="shared" si="7"/>
        <v>0</v>
      </c>
      <c r="J39" s="960" t="str">
        <f t="shared" si="8"/>
        <v/>
      </c>
      <c r="K39" s="960" t="str">
        <f t="shared" si="9"/>
        <v/>
      </c>
      <c r="L39" s="960" t="str">
        <f t="shared" si="10"/>
        <v/>
      </c>
      <c r="M39" s="931"/>
      <c r="N39" s="961" t="str">
        <f t="shared" si="11"/>
        <v/>
      </c>
      <c r="O39" s="962" t="str">
        <f t="shared" si="12"/>
        <v/>
      </c>
    </row>
    <row r="40" spans="1:15" x14ac:dyDescent="0.35">
      <c r="A40" s="1132"/>
      <c r="B40" s="959">
        <v>32</v>
      </c>
      <c r="C40" s="280"/>
      <c r="D40" s="41"/>
      <c r="E40" s="690" t="str">
        <f>IF(AND(D40="",C40=""),"",SUMIFS('1.1 Frais personnel'!$O$9:$O$68,'1.1 Frais personnel'!$D$9:$D$68,D40,'1.1 Frais personnel'!$C$9:$C$68,C40)+SUMIFS('1.2 Achat &amp; prestation'!$AA$11:$AA$50,'1.2 Achat &amp; prestation'!$D$11:$D$50,D40,'1.2 Achat &amp; prestation'!$C$11:$C$50,C40)+SUMIFS('1.3 Déplacement &amp; hébergement'!$N$9:$N$48,'1.3 Déplacement &amp; hébergement'!$D$9:$D$48,D40,'1.3 Déplacement &amp; hébergement'!$C$9:$C$48,C40)+SUMIFS('1.4 Contribution en nature'!$J$9:$J$48,'1.4 Contribution en nature'!$D$9:$D$48,D40,'1.4 Contribution en nature'!$C$9:$C$48,C40)+SUMIFS('1.6 Amortissement'!$O$9:$O$23,'1.6 Amortissement'!$D$9:$D$23,D40,'1.6 Amortissement'!$C$9:$C$23,C40))</f>
        <v/>
      </c>
      <c r="F40" s="936" t="str">
        <f t="shared" si="5"/>
        <v/>
      </c>
      <c r="G40" s="315"/>
      <c r="H40" s="932">
        <f t="shared" si="6"/>
        <v>0</v>
      </c>
      <c r="I40" s="933">
        <f t="shared" si="7"/>
        <v>0</v>
      </c>
      <c r="J40" s="960" t="str">
        <f t="shared" si="8"/>
        <v/>
      </c>
      <c r="K40" s="960" t="str">
        <f t="shared" si="9"/>
        <v/>
      </c>
      <c r="L40" s="960" t="str">
        <f t="shared" si="10"/>
        <v/>
      </c>
      <c r="M40" s="931"/>
      <c r="N40" s="961" t="str">
        <f t="shared" si="11"/>
        <v/>
      </c>
      <c r="O40" s="962" t="str">
        <f t="shared" si="12"/>
        <v/>
      </c>
    </row>
    <row r="41" spans="1:15" x14ac:dyDescent="0.35">
      <c r="A41" s="1132"/>
      <c r="B41" s="959">
        <v>33</v>
      </c>
      <c r="C41" s="280"/>
      <c r="D41" s="41"/>
      <c r="E41" s="690" t="str">
        <f>IF(AND(D41="",C41=""),"",SUMIFS('1.1 Frais personnel'!$O$9:$O$68,'1.1 Frais personnel'!$D$9:$D$68,D41,'1.1 Frais personnel'!$C$9:$C$68,C41)+SUMIFS('1.2 Achat &amp; prestation'!$AA$11:$AA$50,'1.2 Achat &amp; prestation'!$D$11:$D$50,D41,'1.2 Achat &amp; prestation'!$C$11:$C$50,C41)+SUMIFS('1.3 Déplacement &amp; hébergement'!$N$9:$N$48,'1.3 Déplacement &amp; hébergement'!$D$9:$D$48,D41,'1.3 Déplacement &amp; hébergement'!$C$9:$C$48,C41)+SUMIFS('1.4 Contribution en nature'!$J$9:$J$48,'1.4 Contribution en nature'!$D$9:$D$48,D41,'1.4 Contribution en nature'!$C$9:$C$48,C41)+SUMIFS('1.6 Amortissement'!$O$9:$O$23,'1.6 Amortissement'!$D$9:$D$23,D41,'1.6 Amortissement'!$C$9:$C$23,C41))</f>
        <v/>
      </c>
      <c r="F41" s="936" t="str">
        <f t="shared" si="5"/>
        <v/>
      </c>
      <c r="G41" s="315"/>
      <c r="H41" s="932">
        <f t="shared" si="6"/>
        <v>0</v>
      </c>
      <c r="I41" s="933">
        <f t="shared" si="7"/>
        <v>0</v>
      </c>
      <c r="J41" s="960" t="str">
        <f t="shared" si="8"/>
        <v/>
      </c>
      <c r="K41" s="960" t="str">
        <f t="shared" si="9"/>
        <v/>
      </c>
      <c r="L41" s="960" t="str">
        <f t="shared" si="10"/>
        <v/>
      </c>
      <c r="M41" s="931"/>
      <c r="N41" s="961" t="str">
        <f t="shared" si="11"/>
        <v/>
      </c>
      <c r="O41" s="962" t="str">
        <f t="shared" si="12"/>
        <v/>
      </c>
    </row>
    <row r="42" spans="1:15" x14ac:dyDescent="0.35">
      <c r="A42" s="1132"/>
      <c r="B42" s="959">
        <v>34</v>
      </c>
      <c r="C42" s="280"/>
      <c r="D42" s="41"/>
      <c r="E42" s="690" t="str">
        <f>IF(AND(D42="",C42=""),"",SUMIFS('1.1 Frais personnel'!$O$9:$O$68,'1.1 Frais personnel'!$D$9:$D$68,D42,'1.1 Frais personnel'!$C$9:$C$68,C42)+SUMIFS('1.2 Achat &amp; prestation'!$AA$11:$AA$50,'1.2 Achat &amp; prestation'!$D$11:$D$50,D42,'1.2 Achat &amp; prestation'!$C$11:$C$50,C42)+SUMIFS('1.3 Déplacement &amp; hébergement'!$N$9:$N$48,'1.3 Déplacement &amp; hébergement'!$D$9:$D$48,D42,'1.3 Déplacement &amp; hébergement'!$C$9:$C$48,C42)+SUMIFS('1.4 Contribution en nature'!$J$9:$J$48,'1.4 Contribution en nature'!$D$9:$D$48,D42,'1.4 Contribution en nature'!$C$9:$C$48,C42)+SUMIFS('1.6 Amortissement'!$O$9:$O$23,'1.6 Amortissement'!$D$9:$D$23,D42,'1.6 Amortissement'!$C$9:$C$23,C42))</f>
        <v/>
      </c>
      <c r="F42" s="936" t="str">
        <f t="shared" si="5"/>
        <v/>
      </c>
      <c r="G42" s="315"/>
      <c r="H42" s="932">
        <f t="shared" si="6"/>
        <v>0</v>
      </c>
      <c r="I42" s="933">
        <f t="shared" si="7"/>
        <v>0</v>
      </c>
      <c r="J42" s="960" t="str">
        <f t="shared" si="8"/>
        <v/>
      </c>
      <c r="K42" s="960" t="str">
        <f t="shared" si="9"/>
        <v/>
      </c>
      <c r="L42" s="960" t="str">
        <f t="shared" si="10"/>
        <v/>
      </c>
      <c r="M42" s="931"/>
      <c r="N42" s="961" t="str">
        <f t="shared" si="11"/>
        <v/>
      </c>
      <c r="O42" s="962" t="str">
        <f t="shared" si="12"/>
        <v/>
      </c>
    </row>
    <row r="43" spans="1:15" x14ac:dyDescent="0.35">
      <c r="A43" s="1132"/>
      <c r="B43" s="959">
        <v>35</v>
      </c>
      <c r="C43" s="280"/>
      <c r="D43" s="41"/>
      <c r="E43" s="690" t="str">
        <f>IF(AND(D43="",C43=""),"",SUMIFS('1.1 Frais personnel'!$O$9:$O$68,'1.1 Frais personnel'!$D$9:$D$68,D43,'1.1 Frais personnel'!$C$9:$C$68,C43)+SUMIFS('1.2 Achat &amp; prestation'!$AA$11:$AA$50,'1.2 Achat &amp; prestation'!$D$11:$D$50,D43,'1.2 Achat &amp; prestation'!$C$11:$C$50,C43)+SUMIFS('1.3 Déplacement &amp; hébergement'!$N$9:$N$48,'1.3 Déplacement &amp; hébergement'!$D$9:$D$48,D43,'1.3 Déplacement &amp; hébergement'!$C$9:$C$48,C43)+SUMIFS('1.4 Contribution en nature'!$J$9:$J$48,'1.4 Contribution en nature'!$D$9:$D$48,D43,'1.4 Contribution en nature'!$C$9:$C$48,C43)+SUMIFS('1.6 Amortissement'!$O$9:$O$23,'1.6 Amortissement'!$D$9:$D$23,D43,'1.6 Amortissement'!$C$9:$C$23,C43))</f>
        <v/>
      </c>
      <c r="F43" s="936" t="str">
        <f t="shared" si="5"/>
        <v/>
      </c>
      <c r="G43" s="315"/>
      <c r="H43" s="932">
        <f t="shared" si="6"/>
        <v>0</v>
      </c>
      <c r="I43" s="933">
        <f t="shared" si="7"/>
        <v>0</v>
      </c>
      <c r="J43" s="960" t="str">
        <f t="shared" si="8"/>
        <v/>
      </c>
      <c r="K43" s="960" t="str">
        <f t="shared" si="9"/>
        <v/>
      </c>
      <c r="L43" s="960" t="str">
        <f t="shared" si="10"/>
        <v/>
      </c>
      <c r="M43" s="931"/>
      <c r="N43" s="961" t="str">
        <f t="shared" si="11"/>
        <v/>
      </c>
      <c r="O43" s="962" t="str">
        <f t="shared" si="12"/>
        <v/>
      </c>
    </row>
    <row r="44" spans="1:15" x14ac:dyDescent="0.35">
      <c r="A44" s="1132"/>
      <c r="B44" s="959">
        <v>36</v>
      </c>
      <c r="C44" s="280"/>
      <c r="D44" s="41"/>
      <c r="E44" s="690" t="str">
        <f>IF(AND(D44="",C44=""),"",SUMIFS('1.1 Frais personnel'!$O$9:$O$68,'1.1 Frais personnel'!$D$9:$D$68,D44,'1.1 Frais personnel'!$C$9:$C$68,C44)+SUMIFS('1.2 Achat &amp; prestation'!$AA$11:$AA$50,'1.2 Achat &amp; prestation'!$D$11:$D$50,D44,'1.2 Achat &amp; prestation'!$C$11:$C$50,C44)+SUMIFS('1.3 Déplacement &amp; hébergement'!$N$9:$N$48,'1.3 Déplacement &amp; hébergement'!$D$9:$D$48,D44,'1.3 Déplacement &amp; hébergement'!$C$9:$C$48,C44)+SUMIFS('1.4 Contribution en nature'!$J$9:$J$48,'1.4 Contribution en nature'!$D$9:$D$48,D44,'1.4 Contribution en nature'!$C$9:$C$48,C44)+SUMIFS('1.6 Amortissement'!$O$9:$O$23,'1.6 Amortissement'!$D$9:$D$23,D44,'1.6 Amortissement'!$C$9:$C$23,C44))</f>
        <v/>
      </c>
      <c r="F44" s="936" t="str">
        <f t="shared" si="5"/>
        <v/>
      </c>
      <c r="G44" s="315"/>
      <c r="H44" s="932">
        <f t="shared" si="6"/>
        <v>0</v>
      </c>
      <c r="I44" s="933">
        <f t="shared" si="7"/>
        <v>0</v>
      </c>
      <c r="J44" s="960" t="str">
        <f t="shared" si="8"/>
        <v/>
      </c>
      <c r="K44" s="960" t="str">
        <f t="shared" si="9"/>
        <v/>
      </c>
      <c r="L44" s="960" t="str">
        <f t="shared" si="10"/>
        <v/>
      </c>
      <c r="M44" s="931"/>
      <c r="N44" s="961" t="str">
        <f t="shared" si="11"/>
        <v/>
      </c>
      <c r="O44" s="962" t="str">
        <f t="shared" si="12"/>
        <v/>
      </c>
    </row>
    <row r="45" spans="1:15" x14ac:dyDescent="0.35">
      <c r="A45" s="1132"/>
      <c r="B45" s="959">
        <v>37</v>
      </c>
      <c r="C45" s="280"/>
      <c r="D45" s="41"/>
      <c r="E45" s="690" t="str">
        <f>IF(AND(D45="",C45=""),"",SUMIFS('1.1 Frais personnel'!$O$9:$O$68,'1.1 Frais personnel'!$D$9:$D$68,D45,'1.1 Frais personnel'!$C$9:$C$68,C45)+SUMIFS('1.2 Achat &amp; prestation'!$AA$11:$AA$50,'1.2 Achat &amp; prestation'!$D$11:$D$50,D45,'1.2 Achat &amp; prestation'!$C$11:$C$50,C45)+SUMIFS('1.3 Déplacement &amp; hébergement'!$N$9:$N$48,'1.3 Déplacement &amp; hébergement'!$D$9:$D$48,D45,'1.3 Déplacement &amp; hébergement'!$C$9:$C$48,C45)+SUMIFS('1.4 Contribution en nature'!$J$9:$J$48,'1.4 Contribution en nature'!$D$9:$D$48,D45,'1.4 Contribution en nature'!$C$9:$C$48,C45)+SUMIFS('1.6 Amortissement'!$O$9:$O$23,'1.6 Amortissement'!$D$9:$D$23,D45,'1.6 Amortissement'!$C$9:$C$23,C45))</f>
        <v/>
      </c>
      <c r="F45" s="936" t="str">
        <f t="shared" si="5"/>
        <v/>
      </c>
      <c r="G45" s="315"/>
      <c r="H45" s="932">
        <f t="shared" si="6"/>
        <v>0</v>
      </c>
      <c r="I45" s="933">
        <f t="shared" si="7"/>
        <v>0</v>
      </c>
      <c r="J45" s="960" t="str">
        <f t="shared" si="8"/>
        <v/>
      </c>
      <c r="K45" s="960" t="str">
        <f t="shared" si="9"/>
        <v/>
      </c>
      <c r="L45" s="960" t="str">
        <f t="shared" si="10"/>
        <v/>
      </c>
      <c r="M45" s="931"/>
      <c r="N45" s="961" t="str">
        <f t="shared" si="11"/>
        <v/>
      </c>
      <c r="O45" s="962" t="str">
        <f t="shared" si="12"/>
        <v/>
      </c>
    </row>
    <row r="46" spans="1:15" x14ac:dyDescent="0.35">
      <c r="A46" s="1132"/>
      <c r="B46" s="959">
        <v>38</v>
      </c>
      <c r="C46" s="280"/>
      <c r="D46" s="41"/>
      <c r="E46" s="690" t="str">
        <f>IF(AND(D46="",C46=""),"",SUMIFS('1.1 Frais personnel'!$O$9:$O$68,'1.1 Frais personnel'!$D$9:$D$68,D46,'1.1 Frais personnel'!$C$9:$C$68,C46)+SUMIFS('1.2 Achat &amp; prestation'!$AA$11:$AA$50,'1.2 Achat &amp; prestation'!$D$11:$D$50,D46,'1.2 Achat &amp; prestation'!$C$11:$C$50,C46)+SUMIFS('1.3 Déplacement &amp; hébergement'!$N$9:$N$48,'1.3 Déplacement &amp; hébergement'!$D$9:$D$48,D46,'1.3 Déplacement &amp; hébergement'!$C$9:$C$48,C46)+SUMIFS('1.4 Contribution en nature'!$J$9:$J$48,'1.4 Contribution en nature'!$D$9:$D$48,D46,'1.4 Contribution en nature'!$C$9:$C$48,C46)+SUMIFS('1.6 Amortissement'!$O$9:$O$23,'1.6 Amortissement'!$D$9:$D$23,D46,'1.6 Amortissement'!$C$9:$C$23,C46))</f>
        <v/>
      </c>
      <c r="F46" s="936" t="str">
        <f t="shared" si="5"/>
        <v/>
      </c>
      <c r="G46" s="315"/>
      <c r="H46" s="932">
        <f t="shared" si="6"/>
        <v>0</v>
      </c>
      <c r="I46" s="933">
        <f t="shared" si="7"/>
        <v>0</v>
      </c>
      <c r="J46" s="960" t="str">
        <f t="shared" si="8"/>
        <v/>
      </c>
      <c r="K46" s="960" t="str">
        <f t="shared" si="9"/>
        <v/>
      </c>
      <c r="L46" s="960" t="str">
        <f t="shared" si="10"/>
        <v/>
      </c>
      <c r="M46" s="931"/>
      <c r="N46" s="961" t="str">
        <f t="shared" si="11"/>
        <v/>
      </c>
      <c r="O46" s="962" t="str">
        <f t="shared" si="12"/>
        <v/>
      </c>
    </row>
    <row r="47" spans="1:15" x14ac:dyDescent="0.35">
      <c r="A47" s="1132"/>
      <c r="B47" s="959">
        <v>39</v>
      </c>
      <c r="C47" s="280"/>
      <c r="D47" s="41"/>
      <c r="E47" s="690" t="str">
        <f>IF(AND(D47="",C47=""),"",SUMIFS('1.1 Frais personnel'!$O$9:$O$68,'1.1 Frais personnel'!$D$9:$D$68,D47,'1.1 Frais personnel'!$C$9:$C$68,C47)+SUMIFS('1.2 Achat &amp; prestation'!$AA$11:$AA$50,'1.2 Achat &amp; prestation'!$D$11:$D$50,D47,'1.2 Achat &amp; prestation'!$C$11:$C$50,C47)+SUMIFS('1.3 Déplacement &amp; hébergement'!$N$9:$N$48,'1.3 Déplacement &amp; hébergement'!$D$9:$D$48,D47,'1.3 Déplacement &amp; hébergement'!$C$9:$C$48,C47)+SUMIFS('1.4 Contribution en nature'!$J$9:$J$48,'1.4 Contribution en nature'!$D$9:$D$48,D47,'1.4 Contribution en nature'!$C$9:$C$48,C47)+SUMIFS('1.6 Amortissement'!$O$9:$O$23,'1.6 Amortissement'!$D$9:$D$23,D47,'1.6 Amortissement'!$C$9:$C$23,C47))</f>
        <v/>
      </c>
      <c r="F47" s="936" t="str">
        <f t="shared" si="5"/>
        <v/>
      </c>
      <c r="G47" s="315"/>
      <c r="H47" s="932">
        <f t="shared" si="6"/>
        <v>0</v>
      </c>
      <c r="I47" s="933">
        <f t="shared" si="7"/>
        <v>0</v>
      </c>
      <c r="J47" s="960" t="str">
        <f t="shared" si="8"/>
        <v/>
      </c>
      <c r="K47" s="960" t="str">
        <f t="shared" si="9"/>
        <v/>
      </c>
      <c r="L47" s="960" t="str">
        <f t="shared" si="10"/>
        <v/>
      </c>
      <c r="M47" s="931"/>
      <c r="N47" s="961" t="str">
        <f t="shared" si="11"/>
        <v/>
      </c>
      <c r="O47" s="962" t="str">
        <f t="shared" si="12"/>
        <v/>
      </c>
    </row>
    <row r="48" spans="1:15" x14ac:dyDescent="0.35">
      <c r="A48" s="1132"/>
      <c r="B48" s="959">
        <v>40</v>
      </c>
      <c r="C48" s="280"/>
      <c r="D48" s="41"/>
      <c r="E48" s="690" t="str">
        <f>IF(AND(D48="",C48=""),"",SUMIFS('1.1 Frais personnel'!$O$9:$O$68,'1.1 Frais personnel'!$D$9:$D$68,D48,'1.1 Frais personnel'!$C$9:$C$68,C48)+SUMIFS('1.2 Achat &amp; prestation'!$AA$11:$AA$50,'1.2 Achat &amp; prestation'!$D$11:$D$50,D48,'1.2 Achat &amp; prestation'!$C$11:$C$50,C48)+SUMIFS('1.3 Déplacement &amp; hébergement'!$N$9:$N$48,'1.3 Déplacement &amp; hébergement'!$D$9:$D$48,D48,'1.3 Déplacement &amp; hébergement'!$C$9:$C$48,C48)+SUMIFS('1.4 Contribution en nature'!$J$9:$J$48,'1.4 Contribution en nature'!$D$9:$D$48,D48,'1.4 Contribution en nature'!$C$9:$C$48,C48)+SUMIFS('1.6 Amortissement'!$O$9:$O$23,'1.6 Amortissement'!$D$9:$D$23,D48,'1.6 Amortissement'!$C$9:$C$23,C48))</f>
        <v/>
      </c>
      <c r="F48" s="936" t="str">
        <f t="shared" si="5"/>
        <v/>
      </c>
      <c r="G48" s="315"/>
      <c r="H48" s="932">
        <f t="shared" si="6"/>
        <v>0</v>
      </c>
      <c r="I48" s="933">
        <f t="shared" si="7"/>
        <v>0</v>
      </c>
      <c r="J48" s="960" t="str">
        <f t="shared" si="8"/>
        <v/>
      </c>
      <c r="K48" s="960" t="str">
        <f t="shared" si="9"/>
        <v/>
      </c>
      <c r="L48" s="960" t="str">
        <f t="shared" si="10"/>
        <v/>
      </c>
      <c r="M48" s="931"/>
      <c r="N48" s="961" t="str">
        <f t="shared" si="11"/>
        <v/>
      </c>
      <c r="O48" s="962" t="str">
        <f t="shared" si="12"/>
        <v/>
      </c>
    </row>
    <row r="49" spans="1:15" x14ac:dyDescent="0.35">
      <c r="A49" s="1132"/>
      <c r="B49" s="959">
        <v>41</v>
      </c>
      <c r="C49" s="280"/>
      <c r="D49" s="41"/>
      <c r="E49" s="690" t="str">
        <f>IF(AND(D49="",C49=""),"",SUMIFS('1.1 Frais personnel'!$O$9:$O$68,'1.1 Frais personnel'!$D$9:$D$68,D49,'1.1 Frais personnel'!$C$9:$C$68,C49)+SUMIFS('1.2 Achat &amp; prestation'!$AA$11:$AA$50,'1.2 Achat &amp; prestation'!$D$11:$D$50,D49,'1.2 Achat &amp; prestation'!$C$11:$C$50,C49)+SUMIFS('1.3 Déplacement &amp; hébergement'!$N$9:$N$48,'1.3 Déplacement &amp; hébergement'!$D$9:$D$48,D49,'1.3 Déplacement &amp; hébergement'!$C$9:$C$48,C49)+SUMIFS('1.4 Contribution en nature'!$J$9:$J$48,'1.4 Contribution en nature'!$D$9:$D$48,D49,'1.4 Contribution en nature'!$C$9:$C$48,C49)+SUMIFS('1.6 Amortissement'!$O$9:$O$23,'1.6 Amortissement'!$D$9:$D$23,D49,'1.6 Amortissement'!$C$9:$C$23,C49))</f>
        <v/>
      </c>
      <c r="F49" s="936" t="str">
        <f t="shared" si="5"/>
        <v/>
      </c>
      <c r="G49" s="315"/>
      <c r="H49" s="932">
        <f t="shared" si="6"/>
        <v>0</v>
      </c>
      <c r="I49" s="933">
        <f t="shared" si="7"/>
        <v>0</v>
      </c>
      <c r="J49" s="960" t="str">
        <f t="shared" si="8"/>
        <v/>
      </c>
      <c r="K49" s="960" t="str">
        <f t="shared" si="9"/>
        <v/>
      </c>
      <c r="L49" s="960" t="str">
        <f t="shared" si="10"/>
        <v/>
      </c>
      <c r="M49" s="931"/>
      <c r="N49" s="961" t="str">
        <f t="shared" si="11"/>
        <v/>
      </c>
      <c r="O49" s="962" t="str">
        <f t="shared" si="12"/>
        <v/>
      </c>
    </row>
    <row r="50" spans="1:15" x14ac:dyDescent="0.35">
      <c r="A50" s="1132"/>
      <c r="B50" s="959">
        <v>42</v>
      </c>
      <c r="C50" s="280"/>
      <c r="D50" s="41"/>
      <c r="E50" s="690" t="str">
        <f>IF(AND(D50="",C50=""),"",SUMIFS('1.1 Frais personnel'!$O$9:$O$68,'1.1 Frais personnel'!$D$9:$D$68,D50,'1.1 Frais personnel'!$C$9:$C$68,C50)+SUMIFS('1.2 Achat &amp; prestation'!$AA$11:$AA$50,'1.2 Achat &amp; prestation'!$D$11:$D$50,D50,'1.2 Achat &amp; prestation'!$C$11:$C$50,C50)+SUMIFS('1.3 Déplacement &amp; hébergement'!$N$9:$N$48,'1.3 Déplacement &amp; hébergement'!$D$9:$D$48,D50,'1.3 Déplacement &amp; hébergement'!$C$9:$C$48,C50)+SUMIFS('1.4 Contribution en nature'!$J$9:$J$48,'1.4 Contribution en nature'!$D$9:$D$48,D50,'1.4 Contribution en nature'!$C$9:$C$48,C50)+SUMIFS('1.6 Amortissement'!$O$9:$O$23,'1.6 Amortissement'!$D$9:$D$23,D50,'1.6 Amortissement'!$C$9:$C$23,C50))</f>
        <v/>
      </c>
      <c r="F50" s="936" t="str">
        <f t="shared" si="5"/>
        <v/>
      </c>
      <c r="G50" s="315"/>
      <c r="H50" s="932">
        <f t="shared" si="6"/>
        <v>0</v>
      </c>
      <c r="I50" s="933">
        <f t="shared" si="7"/>
        <v>0</v>
      </c>
      <c r="J50" s="960" t="str">
        <f t="shared" si="8"/>
        <v/>
      </c>
      <c r="K50" s="960" t="str">
        <f t="shared" si="9"/>
        <v/>
      </c>
      <c r="L50" s="960" t="str">
        <f t="shared" si="10"/>
        <v/>
      </c>
      <c r="M50" s="931"/>
      <c r="N50" s="961" t="str">
        <f t="shared" si="11"/>
        <v/>
      </c>
      <c r="O50" s="962" t="str">
        <f t="shared" si="12"/>
        <v/>
      </c>
    </row>
    <row r="51" spans="1:15" x14ac:dyDescent="0.35">
      <c r="A51" s="1132"/>
      <c r="B51" s="959">
        <v>43</v>
      </c>
      <c r="C51" s="280"/>
      <c r="D51" s="41"/>
      <c r="E51" s="690" t="str">
        <f>IF(AND(D51="",C51=""),"",SUMIFS('1.1 Frais personnel'!$O$9:$O$68,'1.1 Frais personnel'!$D$9:$D$68,D51,'1.1 Frais personnel'!$C$9:$C$68,C51)+SUMIFS('1.2 Achat &amp; prestation'!$AA$11:$AA$50,'1.2 Achat &amp; prestation'!$D$11:$D$50,D51,'1.2 Achat &amp; prestation'!$C$11:$C$50,C51)+SUMIFS('1.3 Déplacement &amp; hébergement'!$N$9:$N$48,'1.3 Déplacement &amp; hébergement'!$D$9:$D$48,D51,'1.3 Déplacement &amp; hébergement'!$C$9:$C$48,C51)+SUMIFS('1.4 Contribution en nature'!$J$9:$J$48,'1.4 Contribution en nature'!$D$9:$D$48,D51,'1.4 Contribution en nature'!$C$9:$C$48,C51)+SUMIFS('1.6 Amortissement'!$O$9:$O$23,'1.6 Amortissement'!$D$9:$D$23,D51,'1.6 Amortissement'!$C$9:$C$23,C51))</f>
        <v/>
      </c>
      <c r="F51" s="936" t="str">
        <f t="shared" si="5"/>
        <v/>
      </c>
      <c r="G51" s="315"/>
      <c r="H51" s="932">
        <f t="shared" si="6"/>
        <v>0</v>
      </c>
      <c r="I51" s="933">
        <f t="shared" si="7"/>
        <v>0</v>
      </c>
      <c r="J51" s="960" t="str">
        <f t="shared" si="8"/>
        <v/>
      </c>
      <c r="K51" s="960" t="str">
        <f t="shared" si="9"/>
        <v/>
      </c>
      <c r="L51" s="960" t="str">
        <f t="shared" si="10"/>
        <v/>
      </c>
      <c r="M51" s="931"/>
      <c r="N51" s="961" t="str">
        <f t="shared" si="11"/>
        <v/>
      </c>
      <c r="O51" s="962" t="str">
        <f t="shared" si="12"/>
        <v/>
      </c>
    </row>
    <row r="52" spans="1:15" x14ac:dyDescent="0.35">
      <c r="A52" s="1132"/>
      <c r="B52" s="959">
        <v>44</v>
      </c>
      <c r="C52" s="280"/>
      <c r="D52" s="41"/>
      <c r="E52" s="690" t="str">
        <f>IF(AND(D52="",C52=""),"",SUMIFS('1.1 Frais personnel'!$O$9:$O$68,'1.1 Frais personnel'!$D$9:$D$68,D52,'1.1 Frais personnel'!$C$9:$C$68,C52)+SUMIFS('1.2 Achat &amp; prestation'!$AA$11:$AA$50,'1.2 Achat &amp; prestation'!$D$11:$D$50,D52,'1.2 Achat &amp; prestation'!$C$11:$C$50,C52)+SUMIFS('1.3 Déplacement &amp; hébergement'!$N$9:$N$48,'1.3 Déplacement &amp; hébergement'!$D$9:$D$48,D52,'1.3 Déplacement &amp; hébergement'!$C$9:$C$48,C52)+SUMIFS('1.4 Contribution en nature'!$J$9:$J$48,'1.4 Contribution en nature'!$D$9:$D$48,D52,'1.4 Contribution en nature'!$C$9:$C$48,C52)+SUMIFS('1.6 Amortissement'!$O$9:$O$23,'1.6 Amortissement'!$D$9:$D$23,D52,'1.6 Amortissement'!$C$9:$C$23,C52))</f>
        <v/>
      </c>
      <c r="F52" s="936" t="str">
        <f t="shared" si="5"/>
        <v/>
      </c>
      <c r="G52" s="315"/>
      <c r="H52" s="932">
        <f t="shared" si="6"/>
        <v>0</v>
      </c>
      <c r="I52" s="933">
        <f t="shared" si="7"/>
        <v>0</v>
      </c>
      <c r="J52" s="960" t="str">
        <f t="shared" si="8"/>
        <v/>
      </c>
      <c r="K52" s="960" t="str">
        <f t="shared" si="9"/>
        <v/>
      </c>
      <c r="L52" s="960" t="str">
        <f t="shared" si="10"/>
        <v/>
      </c>
      <c r="M52" s="931"/>
      <c r="N52" s="961" t="str">
        <f t="shared" si="11"/>
        <v/>
      </c>
      <c r="O52" s="962" t="str">
        <f t="shared" si="12"/>
        <v/>
      </c>
    </row>
    <row r="53" spans="1:15" x14ac:dyDescent="0.35">
      <c r="A53" s="1132"/>
      <c r="B53" s="959">
        <v>45</v>
      </c>
      <c r="C53" s="280"/>
      <c r="D53" s="41"/>
      <c r="E53" s="690" t="str">
        <f>IF(AND(D53="",C53=""),"",SUMIFS('1.1 Frais personnel'!$O$9:$O$68,'1.1 Frais personnel'!$D$9:$D$68,D53,'1.1 Frais personnel'!$C$9:$C$68,C53)+SUMIFS('1.2 Achat &amp; prestation'!$AA$11:$AA$50,'1.2 Achat &amp; prestation'!$D$11:$D$50,D53,'1.2 Achat &amp; prestation'!$C$11:$C$50,C53)+SUMIFS('1.3 Déplacement &amp; hébergement'!$N$9:$N$48,'1.3 Déplacement &amp; hébergement'!$D$9:$D$48,D53,'1.3 Déplacement &amp; hébergement'!$C$9:$C$48,C53)+SUMIFS('1.4 Contribution en nature'!$J$9:$J$48,'1.4 Contribution en nature'!$D$9:$D$48,D53,'1.4 Contribution en nature'!$C$9:$C$48,C53)+SUMIFS('1.6 Amortissement'!$O$9:$O$23,'1.6 Amortissement'!$D$9:$D$23,D53,'1.6 Amortissement'!$C$9:$C$23,C53))</f>
        <v/>
      </c>
      <c r="F53" s="936" t="str">
        <f t="shared" si="5"/>
        <v/>
      </c>
      <c r="G53" s="315"/>
      <c r="H53" s="932">
        <f t="shared" si="6"/>
        <v>0</v>
      </c>
      <c r="I53" s="933">
        <f t="shared" si="7"/>
        <v>0</v>
      </c>
      <c r="J53" s="960" t="str">
        <f t="shared" si="8"/>
        <v/>
      </c>
      <c r="K53" s="960" t="str">
        <f t="shared" si="9"/>
        <v/>
      </c>
      <c r="L53" s="960" t="str">
        <f t="shared" si="10"/>
        <v/>
      </c>
      <c r="M53" s="931"/>
      <c r="N53" s="961" t="str">
        <f t="shared" si="11"/>
        <v/>
      </c>
      <c r="O53" s="962" t="str">
        <f t="shared" si="12"/>
        <v/>
      </c>
    </row>
    <row r="54" spans="1:15" x14ac:dyDescent="0.35">
      <c r="A54" s="1132"/>
      <c r="B54" s="959">
        <v>46</v>
      </c>
      <c r="C54" s="280"/>
      <c r="D54" s="41"/>
      <c r="E54" s="690" t="str">
        <f>IF(AND(D54="",C54=""),"",SUMIFS('1.1 Frais personnel'!$O$9:$O$68,'1.1 Frais personnel'!$D$9:$D$68,D54,'1.1 Frais personnel'!$C$9:$C$68,C54)+SUMIFS('1.2 Achat &amp; prestation'!$AA$11:$AA$50,'1.2 Achat &amp; prestation'!$D$11:$D$50,D54,'1.2 Achat &amp; prestation'!$C$11:$C$50,C54)+SUMIFS('1.3 Déplacement &amp; hébergement'!$N$9:$N$48,'1.3 Déplacement &amp; hébergement'!$D$9:$D$48,D54,'1.3 Déplacement &amp; hébergement'!$C$9:$C$48,C54)+SUMIFS('1.4 Contribution en nature'!$J$9:$J$48,'1.4 Contribution en nature'!$D$9:$D$48,D54,'1.4 Contribution en nature'!$C$9:$C$48,C54)+SUMIFS('1.6 Amortissement'!$O$9:$O$23,'1.6 Amortissement'!$D$9:$D$23,D54,'1.6 Amortissement'!$C$9:$C$23,C54))</f>
        <v/>
      </c>
      <c r="F54" s="936" t="str">
        <f t="shared" si="5"/>
        <v/>
      </c>
      <c r="G54" s="315"/>
      <c r="H54" s="932">
        <f t="shared" si="6"/>
        <v>0</v>
      </c>
      <c r="I54" s="933">
        <f t="shared" si="7"/>
        <v>0</v>
      </c>
      <c r="J54" s="960" t="str">
        <f t="shared" si="8"/>
        <v/>
      </c>
      <c r="K54" s="960" t="str">
        <f t="shared" si="9"/>
        <v/>
      </c>
      <c r="L54" s="960" t="str">
        <f t="shared" si="10"/>
        <v/>
      </c>
      <c r="M54" s="931"/>
      <c r="N54" s="961" t="str">
        <f t="shared" si="11"/>
        <v/>
      </c>
      <c r="O54" s="962" t="str">
        <f t="shared" si="12"/>
        <v/>
      </c>
    </row>
    <row r="55" spans="1:15" x14ac:dyDescent="0.35">
      <c r="A55" s="1132"/>
      <c r="B55" s="959">
        <v>47</v>
      </c>
      <c r="C55" s="280"/>
      <c r="D55" s="41"/>
      <c r="E55" s="690" t="str">
        <f>IF(AND(D55="",C55=""),"",SUMIFS('1.1 Frais personnel'!$O$9:$O$68,'1.1 Frais personnel'!$D$9:$D$68,D55,'1.1 Frais personnel'!$C$9:$C$68,C55)+SUMIFS('1.2 Achat &amp; prestation'!$AA$11:$AA$50,'1.2 Achat &amp; prestation'!$D$11:$D$50,D55,'1.2 Achat &amp; prestation'!$C$11:$C$50,C55)+SUMIFS('1.3 Déplacement &amp; hébergement'!$N$9:$N$48,'1.3 Déplacement &amp; hébergement'!$D$9:$D$48,D55,'1.3 Déplacement &amp; hébergement'!$C$9:$C$48,C55)+SUMIFS('1.4 Contribution en nature'!$J$9:$J$48,'1.4 Contribution en nature'!$D$9:$D$48,D55,'1.4 Contribution en nature'!$C$9:$C$48,C55)+SUMIFS('1.6 Amortissement'!$O$9:$O$23,'1.6 Amortissement'!$D$9:$D$23,D55,'1.6 Amortissement'!$C$9:$C$23,C55))</f>
        <v/>
      </c>
      <c r="F55" s="936" t="str">
        <f t="shared" si="5"/>
        <v/>
      </c>
      <c r="G55" s="315"/>
      <c r="H55" s="932">
        <f t="shared" si="6"/>
        <v>0</v>
      </c>
      <c r="I55" s="933">
        <f t="shared" si="7"/>
        <v>0</v>
      </c>
      <c r="J55" s="960" t="str">
        <f t="shared" si="8"/>
        <v/>
      </c>
      <c r="K55" s="960" t="str">
        <f t="shared" si="9"/>
        <v/>
      </c>
      <c r="L55" s="960" t="str">
        <f t="shared" si="10"/>
        <v/>
      </c>
      <c r="M55" s="931"/>
      <c r="N55" s="961" t="str">
        <f t="shared" si="11"/>
        <v/>
      </c>
      <c r="O55" s="962" t="str">
        <f t="shared" si="12"/>
        <v/>
      </c>
    </row>
    <row r="56" spans="1:15" x14ac:dyDescent="0.35">
      <c r="A56" s="1132"/>
      <c r="B56" s="959">
        <v>48</v>
      </c>
      <c r="C56" s="280"/>
      <c r="D56" s="41"/>
      <c r="E56" s="690" t="str">
        <f>IF(AND(D56="",C56=""),"",SUMIFS('1.1 Frais personnel'!$O$9:$O$68,'1.1 Frais personnel'!$D$9:$D$68,D56,'1.1 Frais personnel'!$C$9:$C$68,C56)+SUMIFS('1.2 Achat &amp; prestation'!$AA$11:$AA$50,'1.2 Achat &amp; prestation'!$D$11:$D$50,D56,'1.2 Achat &amp; prestation'!$C$11:$C$50,C56)+SUMIFS('1.3 Déplacement &amp; hébergement'!$N$9:$N$48,'1.3 Déplacement &amp; hébergement'!$D$9:$D$48,D56,'1.3 Déplacement &amp; hébergement'!$C$9:$C$48,C56)+SUMIFS('1.4 Contribution en nature'!$J$9:$J$48,'1.4 Contribution en nature'!$D$9:$D$48,D56,'1.4 Contribution en nature'!$C$9:$C$48,C56)+SUMIFS('1.6 Amortissement'!$O$9:$O$23,'1.6 Amortissement'!$D$9:$D$23,D56,'1.6 Amortissement'!$C$9:$C$23,C56))</f>
        <v/>
      </c>
      <c r="F56" s="936" t="str">
        <f t="shared" si="5"/>
        <v/>
      </c>
      <c r="G56" s="315"/>
      <c r="H56" s="932">
        <f t="shared" si="6"/>
        <v>0</v>
      </c>
      <c r="I56" s="933">
        <f t="shared" si="7"/>
        <v>0</v>
      </c>
      <c r="J56" s="960" t="str">
        <f t="shared" si="8"/>
        <v/>
      </c>
      <c r="K56" s="960" t="str">
        <f t="shared" si="9"/>
        <v/>
      </c>
      <c r="L56" s="960" t="str">
        <f t="shared" si="10"/>
        <v/>
      </c>
      <c r="M56" s="931"/>
      <c r="N56" s="961" t="str">
        <f t="shared" si="11"/>
        <v/>
      </c>
      <c r="O56" s="962" t="str">
        <f t="shared" si="12"/>
        <v/>
      </c>
    </row>
    <row r="57" spans="1:15" x14ac:dyDescent="0.35">
      <c r="A57" s="1132"/>
      <c r="B57" s="959">
        <v>49</v>
      </c>
      <c r="C57" s="280"/>
      <c r="D57" s="41"/>
      <c r="E57" s="690" t="str">
        <f>IF(AND(D57="",C57=""),"",SUMIFS('1.1 Frais personnel'!$O$9:$O$68,'1.1 Frais personnel'!$D$9:$D$68,D57,'1.1 Frais personnel'!$C$9:$C$68,C57)+SUMIFS('1.2 Achat &amp; prestation'!$AA$11:$AA$50,'1.2 Achat &amp; prestation'!$D$11:$D$50,D57,'1.2 Achat &amp; prestation'!$C$11:$C$50,C57)+SUMIFS('1.3 Déplacement &amp; hébergement'!$N$9:$N$48,'1.3 Déplacement &amp; hébergement'!$D$9:$D$48,D57,'1.3 Déplacement &amp; hébergement'!$C$9:$C$48,C57)+SUMIFS('1.4 Contribution en nature'!$J$9:$J$48,'1.4 Contribution en nature'!$D$9:$D$48,D57,'1.4 Contribution en nature'!$C$9:$C$48,C57)+SUMIFS('1.6 Amortissement'!$O$9:$O$23,'1.6 Amortissement'!$D$9:$D$23,D57,'1.6 Amortissement'!$C$9:$C$23,C57))</f>
        <v/>
      </c>
      <c r="F57" s="936" t="str">
        <f t="shared" si="5"/>
        <v/>
      </c>
      <c r="G57" s="315"/>
      <c r="H57" s="932">
        <f t="shared" si="6"/>
        <v>0</v>
      </c>
      <c r="I57" s="933">
        <f t="shared" si="7"/>
        <v>0</v>
      </c>
      <c r="J57" s="960" t="str">
        <f t="shared" si="8"/>
        <v/>
      </c>
      <c r="K57" s="960" t="str">
        <f t="shared" si="9"/>
        <v/>
      </c>
      <c r="L57" s="960" t="str">
        <f t="shared" si="10"/>
        <v/>
      </c>
      <c r="M57" s="931"/>
      <c r="N57" s="961" t="str">
        <f t="shared" si="11"/>
        <v/>
      </c>
      <c r="O57" s="962" t="str">
        <f t="shared" si="12"/>
        <v/>
      </c>
    </row>
    <row r="58" spans="1:15" x14ac:dyDescent="0.35">
      <c r="A58" s="1132"/>
      <c r="B58" s="959">
        <v>50</v>
      </c>
      <c r="C58" s="280"/>
      <c r="D58" s="41"/>
      <c r="E58" s="690" t="str">
        <f>IF(AND(D58="",C58=""),"",SUMIFS('1.1 Frais personnel'!$O$9:$O$68,'1.1 Frais personnel'!$D$9:$D$68,D58,'1.1 Frais personnel'!$C$9:$C$68,C58)+SUMIFS('1.2 Achat &amp; prestation'!$AA$11:$AA$50,'1.2 Achat &amp; prestation'!$D$11:$D$50,D58,'1.2 Achat &amp; prestation'!$C$11:$C$50,C58)+SUMIFS('1.3 Déplacement &amp; hébergement'!$N$9:$N$48,'1.3 Déplacement &amp; hébergement'!$D$9:$D$48,D58,'1.3 Déplacement &amp; hébergement'!$C$9:$C$48,C58)+SUMIFS('1.4 Contribution en nature'!$J$9:$J$48,'1.4 Contribution en nature'!$D$9:$D$48,D58,'1.4 Contribution en nature'!$C$9:$C$48,C58)+SUMIFS('1.6 Amortissement'!$O$9:$O$23,'1.6 Amortissement'!$D$9:$D$23,D58,'1.6 Amortissement'!$C$9:$C$23,C58))</f>
        <v/>
      </c>
      <c r="F58" s="936" t="str">
        <f t="shared" si="5"/>
        <v/>
      </c>
      <c r="G58" s="315"/>
      <c r="H58" s="932">
        <f t="shared" si="6"/>
        <v>0</v>
      </c>
      <c r="I58" s="933">
        <f t="shared" si="7"/>
        <v>0</v>
      </c>
      <c r="J58" s="960" t="str">
        <f t="shared" si="8"/>
        <v/>
      </c>
      <c r="K58" s="960" t="str">
        <f t="shared" si="9"/>
        <v/>
      </c>
      <c r="L58" s="960" t="str">
        <f t="shared" si="10"/>
        <v/>
      </c>
      <c r="M58" s="931"/>
      <c r="N58" s="961" t="str">
        <f t="shared" si="11"/>
        <v/>
      </c>
      <c r="O58" s="962" t="str">
        <f t="shared" si="12"/>
        <v/>
      </c>
    </row>
    <row r="59" spans="1:15" x14ac:dyDescent="0.35">
      <c r="A59" s="1132"/>
      <c r="B59" s="959">
        <v>51</v>
      </c>
      <c r="C59" s="280"/>
      <c r="D59" s="41"/>
      <c r="E59" s="690" t="str">
        <f>IF(AND(D59="",C59=""),"",SUMIFS('1.1 Frais personnel'!$O$9:$O$68,'1.1 Frais personnel'!$D$9:$D$68,D59,'1.1 Frais personnel'!$C$9:$C$68,C59)+SUMIFS('1.2 Achat &amp; prestation'!$AA$11:$AA$50,'1.2 Achat &amp; prestation'!$D$11:$D$50,D59,'1.2 Achat &amp; prestation'!$C$11:$C$50,C59)+SUMIFS('1.3 Déplacement &amp; hébergement'!$N$9:$N$48,'1.3 Déplacement &amp; hébergement'!$D$9:$D$48,D59,'1.3 Déplacement &amp; hébergement'!$C$9:$C$48,C59)+SUMIFS('1.4 Contribution en nature'!$J$9:$J$48,'1.4 Contribution en nature'!$D$9:$D$48,D59,'1.4 Contribution en nature'!$C$9:$C$48,C59)+SUMIFS('1.6 Amortissement'!$O$9:$O$23,'1.6 Amortissement'!$D$9:$D$23,D59,'1.6 Amortissement'!$C$9:$C$23,C59))</f>
        <v/>
      </c>
      <c r="F59" s="936" t="str">
        <f t="shared" si="5"/>
        <v/>
      </c>
      <c r="G59" s="315"/>
      <c r="H59" s="932">
        <f t="shared" si="6"/>
        <v>0</v>
      </c>
      <c r="I59" s="933">
        <f t="shared" si="7"/>
        <v>0</v>
      </c>
      <c r="J59" s="960" t="str">
        <f t="shared" si="8"/>
        <v/>
      </c>
      <c r="K59" s="960" t="str">
        <f t="shared" si="9"/>
        <v/>
      </c>
      <c r="L59" s="960" t="str">
        <f t="shared" si="10"/>
        <v/>
      </c>
      <c r="M59" s="931"/>
      <c r="N59" s="961" t="str">
        <f t="shared" si="11"/>
        <v/>
      </c>
      <c r="O59" s="962" t="str">
        <f t="shared" si="12"/>
        <v/>
      </c>
    </row>
    <row r="60" spans="1:15" x14ac:dyDescent="0.35">
      <c r="A60" s="1132"/>
      <c r="B60" s="959">
        <v>52</v>
      </c>
      <c r="C60" s="280"/>
      <c r="D60" s="41"/>
      <c r="E60" s="690" t="str">
        <f>IF(AND(D60="",C60=""),"",SUMIFS('1.1 Frais personnel'!$O$9:$O$68,'1.1 Frais personnel'!$D$9:$D$68,D60,'1.1 Frais personnel'!$C$9:$C$68,C60)+SUMIFS('1.2 Achat &amp; prestation'!$AA$11:$AA$50,'1.2 Achat &amp; prestation'!$D$11:$D$50,D60,'1.2 Achat &amp; prestation'!$C$11:$C$50,C60)+SUMIFS('1.3 Déplacement &amp; hébergement'!$N$9:$N$48,'1.3 Déplacement &amp; hébergement'!$D$9:$D$48,D60,'1.3 Déplacement &amp; hébergement'!$C$9:$C$48,C60)+SUMIFS('1.4 Contribution en nature'!$J$9:$J$48,'1.4 Contribution en nature'!$D$9:$D$48,D60,'1.4 Contribution en nature'!$C$9:$C$48,C60)+SUMIFS('1.6 Amortissement'!$O$9:$O$23,'1.6 Amortissement'!$D$9:$D$23,D60,'1.6 Amortissement'!$C$9:$C$23,C60))</f>
        <v/>
      </c>
      <c r="F60" s="936" t="str">
        <f t="shared" si="5"/>
        <v/>
      </c>
      <c r="G60" s="315"/>
      <c r="H60" s="932">
        <f t="shared" si="6"/>
        <v>0</v>
      </c>
      <c r="I60" s="933">
        <f t="shared" si="7"/>
        <v>0</v>
      </c>
      <c r="J60" s="960" t="str">
        <f t="shared" si="8"/>
        <v/>
      </c>
      <c r="K60" s="960" t="str">
        <f t="shared" si="9"/>
        <v/>
      </c>
      <c r="L60" s="960" t="str">
        <f t="shared" si="10"/>
        <v/>
      </c>
      <c r="M60" s="931"/>
      <c r="N60" s="961" t="str">
        <f t="shared" si="11"/>
        <v/>
      </c>
      <c r="O60" s="962" t="str">
        <f t="shared" si="12"/>
        <v/>
      </c>
    </row>
    <row r="61" spans="1:15" x14ac:dyDescent="0.35">
      <c r="A61" s="1132"/>
      <c r="B61" s="959">
        <v>53</v>
      </c>
      <c r="C61" s="280"/>
      <c r="D61" s="41"/>
      <c r="E61" s="690" t="str">
        <f>IF(AND(D61="",C61=""),"",SUMIFS('1.1 Frais personnel'!$O$9:$O$68,'1.1 Frais personnel'!$D$9:$D$68,D61,'1.1 Frais personnel'!$C$9:$C$68,C61)+SUMIFS('1.2 Achat &amp; prestation'!$AA$11:$AA$50,'1.2 Achat &amp; prestation'!$D$11:$D$50,D61,'1.2 Achat &amp; prestation'!$C$11:$C$50,C61)+SUMIFS('1.3 Déplacement &amp; hébergement'!$N$9:$N$48,'1.3 Déplacement &amp; hébergement'!$D$9:$D$48,D61,'1.3 Déplacement &amp; hébergement'!$C$9:$C$48,C61)+SUMIFS('1.4 Contribution en nature'!$J$9:$J$48,'1.4 Contribution en nature'!$D$9:$D$48,D61,'1.4 Contribution en nature'!$C$9:$C$48,C61)+SUMIFS('1.6 Amortissement'!$O$9:$O$23,'1.6 Amortissement'!$D$9:$D$23,D61,'1.6 Amortissement'!$C$9:$C$23,C61))</f>
        <v/>
      </c>
      <c r="F61" s="936" t="str">
        <f t="shared" si="5"/>
        <v/>
      </c>
      <c r="G61" s="315"/>
      <c r="H61" s="932">
        <f t="shared" si="6"/>
        <v>0</v>
      </c>
      <c r="I61" s="933">
        <f t="shared" si="7"/>
        <v>0</v>
      </c>
      <c r="J61" s="960" t="str">
        <f t="shared" si="8"/>
        <v/>
      </c>
      <c r="K61" s="960" t="str">
        <f t="shared" si="9"/>
        <v/>
      </c>
      <c r="L61" s="960" t="str">
        <f t="shared" si="10"/>
        <v/>
      </c>
      <c r="M61" s="931"/>
      <c r="N61" s="961" t="str">
        <f t="shared" si="11"/>
        <v/>
      </c>
      <c r="O61" s="962" t="str">
        <f t="shared" si="12"/>
        <v/>
      </c>
    </row>
    <row r="62" spans="1:15" x14ac:dyDescent="0.35">
      <c r="A62" s="1132"/>
      <c r="B62" s="959">
        <v>54</v>
      </c>
      <c r="C62" s="280"/>
      <c r="D62" s="41"/>
      <c r="E62" s="690" t="str">
        <f>IF(AND(D62="",C62=""),"",SUMIFS('1.1 Frais personnel'!$O$9:$O$68,'1.1 Frais personnel'!$D$9:$D$68,D62,'1.1 Frais personnel'!$C$9:$C$68,C62)+SUMIFS('1.2 Achat &amp; prestation'!$AA$11:$AA$50,'1.2 Achat &amp; prestation'!$D$11:$D$50,D62,'1.2 Achat &amp; prestation'!$C$11:$C$50,C62)+SUMIFS('1.3 Déplacement &amp; hébergement'!$N$9:$N$48,'1.3 Déplacement &amp; hébergement'!$D$9:$D$48,D62,'1.3 Déplacement &amp; hébergement'!$C$9:$C$48,C62)+SUMIFS('1.4 Contribution en nature'!$J$9:$J$48,'1.4 Contribution en nature'!$D$9:$D$48,D62,'1.4 Contribution en nature'!$C$9:$C$48,C62)+SUMIFS('1.6 Amortissement'!$O$9:$O$23,'1.6 Amortissement'!$D$9:$D$23,D62,'1.6 Amortissement'!$C$9:$C$23,C62))</f>
        <v/>
      </c>
      <c r="F62" s="936" t="str">
        <f t="shared" si="5"/>
        <v/>
      </c>
      <c r="G62" s="315"/>
      <c r="H62" s="932">
        <f t="shared" si="6"/>
        <v>0</v>
      </c>
      <c r="I62" s="933">
        <f t="shared" si="7"/>
        <v>0</v>
      </c>
      <c r="J62" s="960" t="str">
        <f t="shared" si="8"/>
        <v/>
      </c>
      <c r="K62" s="960" t="str">
        <f t="shared" si="9"/>
        <v/>
      </c>
      <c r="L62" s="960" t="str">
        <f t="shared" si="10"/>
        <v/>
      </c>
      <c r="M62" s="931"/>
      <c r="N62" s="961" t="str">
        <f t="shared" si="11"/>
        <v/>
      </c>
      <c r="O62" s="962" t="str">
        <f t="shared" si="12"/>
        <v/>
      </c>
    </row>
    <row r="63" spans="1:15" x14ac:dyDescent="0.35">
      <c r="A63" s="1132"/>
      <c r="B63" s="959">
        <v>55</v>
      </c>
      <c r="C63" s="280"/>
      <c r="D63" s="41"/>
      <c r="E63" s="690" t="str">
        <f>IF(AND(D63="",C63=""),"",SUMIFS('1.1 Frais personnel'!$O$9:$O$68,'1.1 Frais personnel'!$D$9:$D$68,D63,'1.1 Frais personnel'!$C$9:$C$68,C63)+SUMIFS('1.2 Achat &amp; prestation'!$AA$11:$AA$50,'1.2 Achat &amp; prestation'!$D$11:$D$50,D63,'1.2 Achat &amp; prestation'!$C$11:$C$50,C63)+SUMIFS('1.3 Déplacement &amp; hébergement'!$N$9:$N$48,'1.3 Déplacement &amp; hébergement'!$D$9:$D$48,D63,'1.3 Déplacement &amp; hébergement'!$C$9:$C$48,C63)+SUMIFS('1.4 Contribution en nature'!$J$9:$J$48,'1.4 Contribution en nature'!$D$9:$D$48,D63,'1.4 Contribution en nature'!$C$9:$C$48,C63)+SUMIFS('1.6 Amortissement'!$O$9:$O$23,'1.6 Amortissement'!$D$9:$D$23,D63,'1.6 Amortissement'!$C$9:$C$23,C63))</f>
        <v/>
      </c>
      <c r="F63" s="936" t="str">
        <f t="shared" si="5"/>
        <v/>
      </c>
      <c r="G63" s="315"/>
      <c r="H63" s="932">
        <f t="shared" si="6"/>
        <v>0</v>
      </c>
      <c r="I63" s="933">
        <f t="shared" si="7"/>
        <v>0</v>
      </c>
      <c r="J63" s="960" t="str">
        <f t="shared" si="8"/>
        <v/>
      </c>
      <c r="K63" s="960" t="str">
        <f t="shared" si="9"/>
        <v/>
      </c>
      <c r="L63" s="960" t="str">
        <f t="shared" si="10"/>
        <v/>
      </c>
      <c r="M63" s="931"/>
      <c r="N63" s="961" t="str">
        <f t="shared" si="11"/>
        <v/>
      </c>
      <c r="O63" s="962" t="str">
        <f t="shared" si="12"/>
        <v/>
      </c>
    </row>
    <row r="64" spans="1:15" x14ac:dyDescent="0.35">
      <c r="A64" s="1132"/>
      <c r="B64" s="959">
        <v>56</v>
      </c>
      <c r="C64" s="280"/>
      <c r="D64" s="41"/>
      <c r="E64" s="690" t="str">
        <f>IF(AND(D64="",C64=""),"",SUMIFS('1.1 Frais personnel'!$O$9:$O$68,'1.1 Frais personnel'!$D$9:$D$68,D64,'1.1 Frais personnel'!$C$9:$C$68,C64)+SUMIFS('1.2 Achat &amp; prestation'!$AA$11:$AA$50,'1.2 Achat &amp; prestation'!$D$11:$D$50,D64,'1.2 Achat &amp; prestation'!$C$11:$C$50,C64)+SUMIFS('1.3 Déplacement &amp; hébergement'!$N$9:$N$48,'1.3 Déplacement &amp; hébergement'!$D$9:$D$48,D64,'1.3 Déplacement &amp; hébergement'!$C$9:$C$48,C64)+SUMIFS('1.4 Contribution en nature'!$J$9:$J$48,'1.4 Contribution en nature'!$D$9:$D$48,D64,'1.4 Contribution en nature'!$C$9:$C$48,C64)+SUMIFS('1.6 Amortissement'!$O$9:$O$23,'1.6 Amortissement'!$D$9:$D$23,D64,'1.6 Amortissement'!$C$9:$C$23,C64))</f>
        <v/>
      </c>
      <c r="F64" s="936" t="str">
        <f t="shared" si="5"/>
        <v/>
      </c>
      <c r="G64" s="315"/>
      <c r="H64" s="932">
        <f t="shared" si="6"/>
        <v>0</v>
      </c>
      <c r="I64" s="933">
        <f t="shared" si="7"/>
        <v>0</v>
      </c>
      <c r="J64" s="960" t="str">
        <f t="shared" si="8"/>
        <v/>
      </c>
      <c r="K64" s="960" t="str">
        <f t="shared" si="9"/>
        <v/>
      </c>
      <c r="L64" s="960" t="str">
        <f t="shared" si="10"/>
        <v/>
      </c>
      <c r="M64" s="931"/>
      <c r="N64" s="961" t="str">
        <f t="shared" si="11"/>
        <v/>
      </c>
      <c r="O64" s="962" t="str">
        <f t="shared" si="12"/>
        <v/>
      </c>
    </row>
    <row r="65" spans="1:15" x14ac:dyDescent="0.35">
      <c r="A65" s="1132"/>
      <c r="B65" s="959">
        <v>57</v>
      </c>
      <c r="C65" s="280"/>
      <c r="D65" s="41"/>
      <c r="E65" s="690" t="str">
        <f>IF(AND(D65="",C65=""),"",SUMIFS('1.1 Frais personnel'!$O$9:$O$68,'1.1 Frais personnel'!$D$9:$D$68,D65,'1.1 Frais personnel'!$C$9:$C$68,C65)+SUMIFS('1.2 Achat &amp; prestation'!$AA$11:$AA$50,'1.2 Achat &amp; prestation'!$D$11:$D$50,D65,'1.2 Achat &amp; prestation'!$C$11:$C$50,C65)+SUMIFS('1.3 Déplacement &amp; hébergement'!$N$9:$N$48,'1.3 Déplacement &amp; hébergement'!$D$9:$D$48,D65,'1.3 Déplacement &amp; hébergement'!$C$9:$C$48,C65)+SUMIFS('1.4 Contribution en nature'!$J$9:$J$48,'1.4 Contribution en nature'!$D$9:$D$48,D65,'1.4 Contribution en nature'!$C$9:$C$48,C65)+SUMIFS('1.6 Amortissement'!$O$9:$O$23,'1.6 Amortissement'!$D$9:$D$23,D65,'1.6 Amortissement'!$C$9:$C$23,C65))</f>
        <v/>
      </c>
      <c r="F65" s="936" t="str">
        <f t="shared" si="5"/>
        <v/>
      </c>
      <c r="G65" s="315"/>
      <c r="H65" s="932">
        <f t="shared" si="6"/>
        <v>0</v>
      </c>
      <c r="I65" s="933">
        <f t="shared" si="7"/>
        <v>0</v>
      </c>
      <c r="J65" s="960" t="str">
        <f t="shared" si="8"/>
        <v/>
      </c>
      <c r="K65" s="960" t="str">
        <f t="shared" si="9"/>
        <v/>
      </c>
      <c r="L65" s="960" t="str">
        <f t="shared" si="10"/>
        <v/>
      </c>
      <c r="M65" s="931"/>
      <c r="N65" s="961" t="str">
        <f t="shared" si="11"/>
        <v/>
      </c>
      <c r="O65" s="962" t="str">
        <f t="shared" si="12"/>
        <v/>
      </c>
    </row>
    <row r="66" spans="1:15" x14ac:dyDescent="0.35">
      <c r="A66" s="1132"/>
      <c r="B66" s="959">
        <v>58</v>
      </c>
      <c r="C66" s="280"/>
      <c r="D66" s="41"/>
      <c r="E66" s="690" t="str">
        <f>IF(AND(D66="",C66=""),"",SUMIFS('1.1 Frais personnel'!$O$9:$O$68,'1.1 Frais personnel'!$D$9:$D$68,D66,'1.1 Frais personnel'!$C$9:$C$68,C66)+SUMIFS('1.2 Achat &amp; prestation'!$AA$11:$AA$50,'1.2 Achat &amp; prestation'!$D$11:$D$50,D66,'1.2 Achat &amp; prestation'!$C$11:$C$50,C66)+SUMIFS('1.3 Déplacement &amp; hébergement'!$N$9:$N$48,'1.3 Déplacement &amp; hébergement'!$D$9:$D$48,D66,'1.3 Déplacement &amp; hébergement'!$C$9:$C$48,C66)+SUMIFS('1.4 Contribution en nature'!$J$9:$J$48,'1.4 Contribution en nature'!$D$9:$D$48,D66,'1.4 Contribution en nature'!$C$9:$C$48,C66)+SUMIFS('1.6 Amortissement'!$O$9:$O$23,'1.6 Amortissement'!$D$9:$D$23,D66,'1.6 Amortissement'!$C$9:$C$23,C66))</f>
        <v/>
      </c>
      <c r="F66" s="936" t="str">
        <f t="shared" si="5"/>
        <v/>
      </c>
      <c r="G66" s="315"/>
      <c r="H66" s="932">
        <f t="shared" si="6"/>
        <v>0</v>
      </c>
      <c r="I66" s="933">
        <f t="shared" si="7"/>
        <v>0</v>
      </c>
      <c r="J66" s="960" t="str">
        <f t="shared" si="8"/>
        <v/>
      </c>
      <c r="K66" s="960" t="str">
        <f t="shared" si="9"/>
        <v/>
      </c>
      <c r="L66" s="960" t="str">
        <f t="shared" si="10"/>
        <v/>
      </c>
      <c r="M66" s="931"/>
      <c r="N66" s="961" t="str">
        <f t="shared" si="11"/>
        <v/>
      </c>
      <c r="O66" s="962" t="str">
        <f t="shared" si="12"/>
        <v/>
      </c>
    </row>
    <row r="67" spans="1:15" x14ac:dyDescent="0.35">
      <c r="A67" s="1132"/>
      <c r="B67" s="959">
        <v>59</v>
      </c>
      <c r="C67" s="280"/>
      <c r="D67" s="41"/>
      <c r="E67" s="690" t="str">
        <f>IF(AND(D67="",C67=""),"",SUMIFS('1.1 Frais personnel'!$O$9:$O$68,'1.1 Frais personnel'!$D$9:$D$68,D67,'1.1 Frais personnel'!$C$9:$C$68,C67)+SUMIFS('1.2 Achat &amp; prestation'!$AA$11:$AA$50,'1.2 Achat &amp; prestation'!$D$11:$D$50,D67,'1.2 Achat &amp; prestation'!$C$11:$C$50,C67)+SUMIFS('1.3 Déplacement &amp; hébergement'!$N$9:$N$48,'1.3 Déplacement &amp; hébergement'!$D$9:$D$48,D67,'1.3 Déplacement &amp; hébergement'!$C$9:$C$48,C67)+SUMIFS('1.4 Contribution en nature'!$J$9:$J$48,'1.4 Contribution en nature'!$D$9:$D$48,D67,'1.4 Contribution en nature'!$C$9:$C$48,C67)+SUMIFS('1.6 Amortissement'!$O$9:$O$23,'1.6 Amortissement'!$D$9:$D$23,D67,'1.6 Amortissement'!$C$9:$C$23,C67))</f>
        <v/>
      </c>
      <c r="F67" s="936" t="str">
        <f t="shared" si="5"/>
        <v/>
      </c>
      <c r="G67" s="315"/>
      <c r="H67" s="932">
        <f t="shared" si="6"/>
        <v>0</v>
      </c>
      <c r="I67" s="933">
        <f t="shared" si="7"/>
        <v>0</v>
      </c>
      <c r="J67" s="960" t="str">
        <f t="shared" si="8"/>
        <v/>
      </c>
      <c r="K67" s="960" t="str">
        <f t="shared" si="9"/>
        <v/>
      </c>
      <c r="L67" s="960" t="str">
        <f t="shared" si="10"/>
        <v/>
      </c>
      <c r="M67" s="931"/>
      <c r="N67" s="961" t="str">
        <f t="shared" si="11"/>
        <v/>
      </c>
      <c r="O67" s="962" t="str">
        <f t="shared" si="12"/>
        <v/>
      </c>
    </row>
    <row r="68" spans="1:15" x14ac:dyDescent="0.35">
      <c r="A68" s="1132"/>
      <c r="B68" s="959">
        <v>60</v>
      </c>
      <c r="C68" s="280"/>
      <c r="D68" s="41"/>
      <c r="E68" s="690" t="str">
        <f>IF(AND(D68="",C68=""),"",SUMIFS('1.1 Frais personnel'!$O$9:$O$68,'1.1 Frais personnel'!$D$9:$D$68,D68,'1.1 Frais personnel'!$C$9:$C$68,C68)+SUMIFS('1.2 Achat &amp; prestation'!$AA$11:$AA$50,'1.2 Achat &amp; prestation'!$D$11:$D$50,D68,'1.2 Achat &amp; prestation'!$C$11:$C$50,C68)+SUMIFS('1.3 Déplacement &amp; hébergement'!$N$9:$N$48,'1.3 Déplacement &amp; hébergement'!$D$9:$D$48,D68,'1.3 Déplacement &amp; hébergement'!$C$9:$C$48,C68)+SUMIFS('1.4 Contribution en nature'!$J$9:$J$48,'1.4 Contribution en nature'!$D$9:$D$48,D68,'1.4 Contribution en nature'!$C$9:$C$48,C68)+SUMIFS('1.6 Amortissement'!$O$9:$O$23,'1.6 Amortissement'!$D$9:$D$23,D68,'1.6 Amortissement'!$C$9:$C$23,C68))</f>
        <v/>
      </c>
      <c r="F68" s="936" t="str">
        <f t="shared" si="5"/>
        <v/>
      </c>
      <c r="G68" s="315"/>
      <c r="H68" s="932">
        <f t="shared" si="6"/>
        <v>0</v>
      </c>
      <c r="I68" s="933">
        <f t="shared" si="7"/>
        <v>0</v>
      </c>
      <c r="J68" s="960" t="str">
        <f t="shared" si="8"/>
        <v/>
      </c>
      <c r="K68" s="960" t="str">
        <f t="shared" si="9"/>
        <v/>
      </c>
      <c r="L68" s="960" t="str">
        <f t="shared" si="10"/>
        <v/>
      </c>
      <c r="M68" s="931"/>
      <c r="N68" s="961" t="str">
        <f t="shared" si="11"/>
        <v/>
      </c>
      <c r="O68" s="962" t="str">
        <f t="shared" si="12"/>
        <v/>
      </c>
    </row>
    <row r="69" spans="1:15" x14ac:dyDescent="0.35">
      <c r="A69" s="1132"/>
      <c r="B69" s="959">
        <v>61</v>
      </c>
      <c r="C69" s="280"/>
      <c r="D69" s="41"/>
      <c r="E69" s="690" t="str">
        <f>IF(AND(D69="",C69=""),"",SUMIFS('1.1 Frais personnel'!$O$9:$O$68,'1.1 Frais personnel'!$D$9:$D$68,D69,'1.1 Frais personnel'!$C$9:$C$68,C69)+SUMIFS('1.2 Achat &amp; prestation'!$AA$11:$AA$50,'1.2 Achat &amp; prestation'!$D$11:$D$50,D69,'1.2 Achat &amp; prestation'!$C$11:$C$50,C69)+SUMIFS('1.3 Déplacement &amp; hébergement'!$N$9:$N$48,'1.3 Déplacement &amp; hébergement'!$D$9:$D$48,D69,'1.3 Déplacement &amp; hébergement'!$C$9:$C$48,C69)+SUMIFS('1.4 Contribution en nature'!$J$9:$J$48,'1.4 Contribution en nature'!$D$9:$D$48,D69,'1.4 Contribution en nature'!$C$9:$C$48,C69)+SUMIFS('1.6 Amortissement'!$O$9:$O$23,'1.6 Amortissement'!$D$9:$D$23,D69,'1.6 Amortissement'!$C$9:$C$23,C69))</f>
        <v/>
      </c>
      <c r="F69" s="936" t="str">
        <f t="shared" si="5"/>
        <v/>
      </c>
      <c r="G69" s="315"/>
      <c r="H69" s="932">
        <f t="shared" si="6"/>
        <v>0</v>
      </c>
      <c r="I69" s="933">
        <f t="shared" si="7"/>
        <v>0</v>
      </c>
      <c r="J69" s="960" t="str">
        <f t="shared" si="8"/>
        <v/>
      </c>
      <c r="K69" s="960" t="str">
        <f t="shared" si="9"/>
        <v/>
      </c>
      <c r="L69" s="960" t="str">
        <f t="shared" si="10"/>
        <v/>
      </c>
      <c r="M69" s="931"/>
      <c r="N69" s="961" t="str">
        <f t="shared" si="11"/>
        <v/>
      </c>
      <c r="O69" s="962" t="str">
        <f t="shared" si="12"/>
        <v/>
      </c>
    </row>
    <row r="70" spans="1:15" x14ac:dyDescent="0.35">
      <c r="A70" s="1132"/>
      <c r="B70" s="959">
        <v>62</v>
      </c>
      <c r="C70" s="280"/>
      <c r="D70" s="41"/>
      <c r="E70" s="690" t="str">
        <f>IF(AND(D70="",C70=""),"",SUMIFS('1.1 Frais personnel'!$O$9:$O$68,'1.1 Frais personnel'!$D$9:$D$68,D70,'1.1 Frais personnel'!$C$9:$C$68,C70)+SUMIFS('1.2 Achat &amp; prestation'!$AA$11:$AA$50,'1.2 Achat &amp; prestation'!$D$11:$D$50,D70,'1.2 Achat &amp; prestation'!$C$11:$C$50,C70)+SUMIFS('1.3 Déplacement &amp; hébergement'!$N$9:$N$48,'1.3 Déplacement &amp; hébergement'!$D$9:$D$48,D70,'1.3 Déplacement &amp; hébergement'!$C$9:$C$48,C70)+SUMIFS('1.4 Contribution en nature'!$J$9:$J$48,'1.4 Contribution en nature'!$D$9:$D$48,D70,'1.4 Contribution en nature'!$C$9:$C$48,C70)+SUMIFS('1.6 Amortissement'!$O$9:$O$23,'1.6 Amortissement'!$D$9:$D$23,D70,'1.6 Amortissement'!$C$9:$C$23,C70))</f>
        <v/>
      </c>
      <c r="F70" s="936" t="str">
        <f t="shared" si="5"/>
        <v/>
      </c>
      <c r="G70" s="315"/>
      <c r="H70" s="932">
        <f t="shared" si="6"/>
        <v>0</v>
      </c>
      <c r="I70" s="933">
        <f t="shared" si="7"/>
        <v>0</v>
      </c>
      <c r="J70" s="960" t="str">
        <f t="shared" si="8"/>
        <v/>
      </c>
      <c r="K70" s="960" t="str">
        <f t="shared" si="9"/>
        <v/>
      </c>
      <c r="L70" s="960" t="str">
        <f t="shared" si="10"/>
        <v/>
      </c>
      <c r="M70" s="931"/>
      <c r="N70" s="961" t="str">
        <f t="shared" si="11"/>
        <v/>
      </c>
      <c r="O70" s="962" t="str">
        <f t="shared" si="12"/>
        <v/>
      </c>
    </row>
    <row r="71" spans="1:15" x14ac:dyDescent="0.35">
      <c r="A71" s="1132"/>
      <c r="B71" s="959">
        <v>63</v>
      </c>
      <c r="C71" s="280"/>
      <c r="D71" s="41"/>
      <c r="E71" s="690" t="str">
        <f>IF(AND(D71="",C71=""),"",SUMIFS('1.1 Frais personnel'!$O$9:$O$68,'1.1 Frais personnel'!$D$9:$D$68,D71,'1.1 Frais personnel'!$C$9:$C$68,C71)+SUMIFS('1.2 Achat &amp; prestation'!$AA$11:$AA$50,'1.2 Achat &amp; prestation'!$D$11:$D$50,D71,'1.2 Achat &amp; prestation'!$C$11:$C$50,C71)+SUMIFS('1.3 Déplacement &amp; hébergement'!$N$9:$N$48,'1.3 Déplacement &amp; hébergement'!$D$9:$D$48,D71,'1.3 Déplacement &amp; hébergement'!$C$9:$C$48,C71)+SUMIFS('1.4 Contribution en nature'!$J$9:$J$48,'1.4 Contribution en nature'!$D$9:$D$48,D71,'1.4 Contribution en nature'!$C$9:$C$48,C71)+SUMIFS('1.6 Amortissement'!$O$9:$O$23,'1.6 Amortissement'!$D$9:$D$23,D71,'1.6 Amortissement'!$C$9:$C$23,C71))</f>
        <v/>
      </c>
      <c r="F71" s="936" t="str">
        <f t="shared" si="5"/>
        <v/>
      </c>
      <c r="G71" s="315"/>
      <c r="H71" s="932">
        <f t="shared" si="6"/>
        <v>0</v>
      </c>
      <c r="I71" s="933">
        <f t="shared" si="7"/>
        <v>0</v>
      </c>
      <c r="J71" s="960" t="str">
        <f t="shared" si="8"/>
        <v/>
      </c>
      <c r="K71" s="960" t="str">
        <f t="shared" si="9"/>
        <v/>
      </c>
      <c r="L71" s="960" t="str">
        <f t="shared" si="10"/>
        <v/>
      </c>
      <c r="M71" s="931"/>
      <c r="N71" s="961" t="str">
        <f t="shared" si="11"/>
        <v/>
      </c>
      <c r="O71" s="962" t="str">
        <f t="shared" si="12"/>
        <v/>
      </c>
    </row>
    <row r="72" spans="1:15" x14ac:dyDescent="0.35">
      <c r="A72" s="1132"/>
      <c r="B72" s="959">
        <v>64</v>
      </c>
      <c r="C72" s="280"/>
      <c r="D72" s="41"/>
      <c r="E72" s="690" t="str">
        <f>IF(AND(D72="",C72=""),"",SUMIFS('1.1 Frais personnel'!$O$9:$O$68,'1.1 Frais personnel'!$D$9:$D$68,D72,'1.1 Frais personnel'!$C$9:$C$68,C72)+SUMIFS('1.2 Achat &amp; prestation'!$AA$11:$AA$50,'1.2 Achat &amp; prestation'!$D$11:$D$50,D72,'1.2 Achat &amp; prestation'!$C$11:$C$50,C72)+SUMIFS('1.3 Déplacement &amp; hébergement'!$N$9:$N$48,'1.3 Déplacement &amp; hébergement'!$D$9:$D$48,D72,'1.3 Déplacement &amp; hébergement'!$C$9:$C$48,C72)+SUMIFS('1.4 Contribution en nature'!$J$9:$J$48,'1.4 Contribution en nature'!$D$9:$D$48,D72,'1.4 Contribution en nature'!$C$9:$C$48,C72)+SUMIFS('1.6 Amortissement'!$O$9:$O$23,'1.6 Amortissement'!$D$9:$D$23,D72,'1.6 Amortissement'!$C$9:$C$23,C72))</f>
        <v/>
      </c>
      <c r="F72" s="936" t="str">
        <f t="shared" si="5"/>
        <v/>
      </c>
      <c r="G72" s="315"/>
      <c r="H72" s="932">
        <f t="shared" si="6"/>
        <v>0</v>
      </c>
      <c r="I72" s="933">
        <f t="shared" si="7"/>
        <v>0</v>
      </c>
      <c r="J72" s="960" t="str">
        <f t="shared" si="8"/>
        <v/>
      </c>
      <c r="K72" s="960" t="str">
        <f t="shared" si="9"/>
        <v/>
      </c>
      <c r="L72" s="960" t="str">
        <f t="shared" si="10"/>
        <v/>
      </c>
      <c r="M72" s="931"/>
      <c r="N72" s="961" t="str">
        <f t="shared" si="11"/>
        <v/>
      </c>
      <c r="O72" s="962" t="str">
        <f t="shared" si="12"/>
        <v/>
      </c>
    </row>
    <row r="73" spans="1:15" x14ac:dyDescent="0.35">
      <c r="A73" s="1132"/>
      <c r="B73" s="959">
        <v>65</v>
      </c>
      <c r="C73" s="280"/>
      <c r="D73" s="41"/>
      <c r="E73" s="690" t="str">
        <f>IF(AND(D73="",C73=""),"",SUMIFS('1.1 Frais personnel'!$O$9:$O$68,'1.1 Frais personnel'!$D$9:$D$68,D73,'1.1 Frais personnel'!$C$9:$C$68,C73)+SUMIFS('1.2 Achat &amp; prestation'!$AA$11:$AA$50,'1.2 Achat &amp; prestation'!$D$11:$D$50,D73,'1.2 Achat &amp; prestation'!$C$11:$C$50,C73)+SUMIFS('1.3 Déplacement &amp; hébergement'!$N$9:$N$48,'1.3 Déplacement &amp; hébergement'!$D$9:$D$48,D73,'1.3 Déplacement &amp; hébergement'!$C$9:$C$48,C73)+SUMIFS('1.4 Contribution en nature'!$J$9:$J$48,'1.4 Contribution en nature'!$D$9:$D$48,D73,'1.4 Contribution en nature'!$C$9:$C$48,C73)+SUMIFS('1.6 Amortissement'!$O$9:$O$23,'1.6 Amortissement'!$D$9:$D$23,D73,'1.6 Amortissement'!$C$9:$C$23,C73))</f>
        <v/>
      </c>
      <c r="F73" s="936" t="str">
        <f t="shared" si="5"/>
        <v/>
      </c>
      <c r="G73" s="315"/>
      <c r="H73" s="932">
        <f t="shared" si="6"/>
        <v>0</v>
      </c>
      <c r="I73" s="933">
        <f t="shared" si="7"/>
        <v>0</v>
      </c>
      <c r="J73" s="960" t="str">
        <f t="shared" si="8"/>
        <v/>
      </c>
      <c r="K73" s="960" t="str">
        <f t="shared" si="9"/>
        <v/>
      </c>
      <c r="L73" s="960" t="str">
        <f t="shared" si="10"/>
        <v/>
      </c>
      <c r="M73" s="931"/>
      <c r="N73" s="961" t="str">
        <f t="shared" si="11"/>
        <v/>
      </c>
      <c r="O73" s="962" t="str">
        <f t="shared" si="12"/>
        <v/>
      </c>
    </row>
    <row r="74" spans="1:15" x14ac:dyDescent="0.35">
      <c r="A74" s="1132"/>
      <c r="B74" s="959">
        <v>66</v>
      </c>
      <c r="C74" s="280"/>
      <c r="D74" s="41"/>
      <c r="E74" s="690" t="str">
        <f>IF(AND(D74="",C74=""),"",SUMIFS('1.1 Frais personnel'!$O$9:$O$68,'1.1 Frais personnel'!$D$9:$D$68,D74,'1.1 Frais personnel'!$C$9:$C$68,C74)+SUMIFS('1.2 Achat &amp; prestation'!$AA$11:$AA$50,'1.2 Achat &amp; prestation'!$D$11:$D$50,D74,'1.2 Achat &amp; prestation'!$C$11:$C$50,C74)+SUMIFS('1.3 Déplacement &amp; hébergement'!$N$9:$N$48,'1.3 Déplacement &amp; hébergement'!$D$9:$D$48,D74,'1.3 Déplacement &amp; hébergement'!$C$9:$C$48,C74)+SUMIFS('1.4 Contribution en nature'!$J$9:$J$48,'1.4 Contribution en nature'!$D$9:$D$48,D74,'1.4 Contribution en nature'!$C$9:$C$48,C74)+SUMIFS('1.6 Amortissement'!$O$9:$O$23,'1.6 Amortissement'!$D$9:$D$23,D74,'1.6 Amortissement'!$C$9:$C$23,C74))</f>
        <v/>
      </c>
      <c r="F74" s="936" t="str">
        <f t="shared" ref="F74:F94" si="13">IF(E74="","",0.25*E74)</f>
        <v/>
      </c>
      <c r="G74" s="315"/>
      <c r="H74" s="932">
        <f t="shared" ref="H74:H94" si="14">C74</f>
        <v>0</v>
      </c>
      <c r="I74" s="933">
        <f t="shared" ref="I74:I94" si="15">D74</f>
        <v>0</v>
      </c>
      <c r="J74" s="960" t="str">
        <f t="shared" ref="J74:J94" si="16">E74</f>
        <v/>
      </c>
      <c r="K74" s="960" t="str">
        <f t="shared" ref="K74:K94" si="17">F74</f>
        <v/>
      </c>
      <c r="L74" s="960" t="str">
        <f t="shared" ref="L74:L94" si="18">K74</f>
        <v/>
      </c>
      <c r="M74" s="931"/>
      <c r="N74" s="961" t="str">
        <f t="shared" ref="N74:N94" si="19">_xlfn.IFS(L74&gt;F74,"KO : Le montant retenu est supérieur au montant présenté. Merci de revoir la ligne de dépense ou plafonner son montant.",L74="","",L74=F74,"OK",L74&lt;F74,"Montant instruit inférieur au montant présenté.")</f>
        <v/>
      </c>
      <c r="O74" s="962" t="str">
        <f t="shared" ref="O74:O94" si="20">IF(F74="","",F74-L74)</f>
        <v/>
      </c>
    </row>
    <row r="75" spans="1:15" x14ac:dyDescent="0.35">
      <c r="A75" s="1132"/>
      <c r="B75" s="959">
        <v>67</v>
      </c>
      <c r="C75" s="280"/>
      <c r="D75" s="41"/>
      <c r="E75" s="690" t="str">
        <f>IF(AND(D75="",C75=""),"",SUMIFS('1.1 Frais personnel'!$O$9:$O$68,'1.1 Frais personnel'!$D$9:$D$68,D75,'1.1 Frais personnel'!$C$9:$C$68,C75)+SUMIFS('1.2 Achat &amp; prestation'!$AA$11:$AA$50,'1.2 Achat &amp; prestation'!$D$11:$D$50,D75,'1.2 Achat &amp; prestation'!$C$11:$C$50,C75)+SUMIFS('1.3 Déplacement &amp; hébergement'!$N$9:$N$48,'1.3 Déplacement &amp; hébergement'!$D$9:$D$48,D75,'1.3 Déplacement &amp; hébergement'!$C$9:$C$48,C75)+SUMIFS('1.4 Contribution en nature'!$J$9:$J$48,'1.4 Contribution en nature'!$D$9:$D$48,D75,'1.4 Contribution en nature'!$C$9:$C$48,C75)+SUMIFS('1.6 Amortissement'!$O$9:$O$23,'1.6 Amortissement'!$D$9:$D$23,D75,'1.6 Amortissement'!$C$9:$C$23,C75))</f>
        <v/>
      </c>
      <c r="F75" s="936" t="str">
        <f t="shared" si="13"/>
        <v/>
      </c>
      <c r="G75" s="315"/>
      <c r="H75" s="932">
        <f t="shared" si="14"/>
        <v>0</v>
      </c>
      <c r="I75" s="933">
        <f t="shared" si="15"/>
        <v>0</v>
      </c>
      <c r="J75" s="960" t="str">
        <f t="shared" si="16"/>
        <v/>
      </c>
      <c r="K75" s="960" t="str">
        <f t="shared" si="17"/>
        <v/>
      </c>
      <c r="L75" s="960" t="str">
        <f t="shared" si="18"/>
        <v/>
      </c>
      <c r="M75" s="931"/>
      <c r="N75" s="961" t="str">
        <f t="shared" si="19"/>
        <v/>
      </c>
      <c r="O75" s="962" t="str">
        <f t="shared" si="20"/>
        <v/>
      </c>
    </row>
    <row r="76" spans="1:15" x14ac:dyDescent="0.35">
      <c r="A76" s="1132"/>
      <c r="B76" s="959">
        <v>68</v>
      </c>
      <c r="C76" s="280"/>
      <c r="D76" s="41"/>
      <c r="E76" s="690" t="str">
        <f>IF(AND(D76="",C76=""),"",SUMIFS('1.1 Frais personnel'!$O$9:$O$68,'1.1 Frais personnel'!$D$9:$D$68,D76,'1.1 Frais personnel'!$C$9:$C$68,C76)+SUMIFS('1.2 Achat &amp; prestation'!$AA$11:$AA$50,'1.2 Achat &amp; prestation'!$D$11:$D$50,D76,'1.2 Achat &amp; prestation'!$C$11:$C$50,C76)+SUMIFS('1.3 Déplacement &amp; hébergement'!$N$9:$N$48,'1.3 Déplacement &amp; hébergement'!$D$9:$D$48,D76,'1.3 Déplacement &amp; hébergement'!$C$9:$C$48,C76)+SUMIFS('1.4 Contribution en nature'!$J$9:$J$48,'1.4 Contribution en nature'!$D$9:$D$48,D76,'1.4 Contribution en nature'!$C$9:$C$48,C76)+SUMIFS('1.6 Amortissement'!$O$9:$O$23,'1.6 Amortissement'!$D$9:$D$23,D76,'1.6 Amortissement'!$C$9:$C$23,C76))</f>
        <v/>
      </c>
      <c r="F76" s="936" t="str">
        <f t="shared" si="13"/>
        <v/>
      </c>
      <c r="G76" s="315"/>
      <c r="H76" s="932">
        <f t="shared" si="14"/>
        <v>0</v>
      </c>
      <c r="I76" s="933">
        <f t="shared" si="15"/>
        <v>0</v>
      </c>
      <c r="J76" s="960" t="str">
        <f t="shared" si="16"/>
        <v/>
      </c>
      <c r="K76" s="960" t="str">
        <f t="shared" si="17"/>
        <v/>
      </c>
      <c r="L76" s="960" t="str">
        <f t="shared" si="18"/>
        <v/>
      </c>
      <c r="M76" s="931"/>
      <c r="N76" s="961" t="str">
        <f t="shared" si="19"/>
        <v/>
      </c>
      <c r="O76" s="962" t="str">
        <f t="shared" si="20"/>
        <v/>
      </c>
    </row>
    <row r="77" spans="1:15" x14ac:dyDescent="0.35">
      <c r="A77" s="1132"/>
      <c r="B77" s="959">
        <v>69</v>
      </c>
      <c r="C77" s="280"/>
      <c r="D77" s="41"/>
      <c r="E77" s="690" t="str">
        <f>IF(AND(D77="",C77=""),"",SUMIFS('1.1 Frais personnel'!$O$9:$O$68,'1.1 Frais personnel'!$D$9:$D$68,D77,'1.1 Frais personnel'!$C$9:$C$68,C77)+SUMIFS('1.2 Achat &amp; prestation'!$AA$11:$AA$50,'1.2 Achat &amp; prestation'!$D$11:$D$50,D77,'1.2 Achat &amp; prestation'!$C$11:$C$50,C77)+SUMIFS('1.3 Déplacement &amp; hébergement'!$N$9:$N$48,'1.3 Déplacement &amp; hébergement'!$D$9:$D$48,D77,'1.3 Déplacement &amp; hébergement'!$C$9:$C$48,C77)+SUMIFS('1.4 Contribution en nature'!$J$9:$J$48,'1.4 Contribution en nature'!$D$9:$D$48,D77,'1.4 Contribution en nature'!$C$9:$C$48,C77)+SUMIFS('1.6 Amortissement'!$O$9:$O$23,'1.6 Amortissement'!$D$9:$D$23,D77,'1.6 Amortissement'!$C$9:$C$23,C77))</f>
        <v/>
      </c>
      <c r="F77" s="936" t="str">
        <f t="shared" si="13"/>
        <v/>
      </c>
      <c r="G77" s="315"/>
      <c r="H77" s="932">
        <f t="shared" si="14"/>
        <v>0</v>
      </c>
      <c r="I77" s="933">
        <f t="shared" si="15"/>
        <v>0</v>
      </c>
      <c r="J77" s="960" t="str">
        <f t="shared" si="16"/>
        <v/>
      </c>
      <c r="K77" s="960" t="str">
        <f t="shared" si="17"/>
        <v/>
      </c>
      <c r="L77" s="960" t="str">
        <f t="shared" si="18"/>
        <v/>
      </c>
      <c r="M77" s="931"/>
      <c r="N77" s="961" t="str">
        <f t="shared" si="19"/>
        <v/>
      </c>
      <c r="O77" s="962" t="str">
        <f t="shared" si="20"/>
        <v/>
      </c>
    </row>
    <row r="78" spans="1:15" x14ac:dyDescent="0.35">
      <c r="A78" s="1132"/>
      <c r="B78" s="959">
        <v>70</v>
      </c>
      <c r="C78" s="280"/>
      <c r="D78" s="41"/>
      <c r="E78" s="690" t="str">
        <f>IF(AND(D78="",C78=""),"",SUMIFS('1.1 Frais personnel'!$O$9:$O$68,'1.1 Frais personnel'!$D$9:$D$68,D78,'1.1 Frais personnel'!$C$9:$C$68,C78)+SUMIFS('1.2 Achat &amp; prestation'!$AA$11:$AA$50,'1.2 Achat &amp; prestation'!$D$11:$D$50,D78,'1.2 Achat &amp; prestation'!$C$11:$C$50,C78)+SUMIFS('1.3 Déplacement &amp; hébergement'!$N$9:$N$48,'1.3 Déplacement &amp; hébergement'!$D$9:$D$48,D78,'1.3 Déplacement &amp; hébergement'!$C$9:$C$48,C78)+SUMIFS('1.4 Contribution en nature'!$J$9:$J$48,'1.4 Contribution en nature'!$D$9:$D$48,D78,'1.4 Contribution en nature'!$C$9:$C$48,C78)+SUMIFS('1.6 Amortissement'!$O$9:$O$23,'1.6 Amortissement'!$D$9:$D$23,D78,'1.6 Amortissement'!$C$9:$C$23,C78))</f>
        <v/>
      </c>
      <c r="F78" s="936" t="str">
        <f t="shared" si="13"/>
        <v/>
      </c>
      <c r="G78" s="315"/>
      <c r="H78" s="932">
        <f t="shared" si="14"/>
        <v>0</v>
      </c>
      <c r="I78" s="933">
        <f t="shared" si="15"/>
        <v>0</v>
      </c>
      <c r="J78" s="960" t="str">
        <f t="shared" si="16"/>
        <v/>
      </c>
      <c r="K78" s="960" t="str">
        <f t="shared" si="17"/>
        <v/>
      </c>
      <c r="L78" s="960" t="str">
        <f t="shared" si="18"/>
        <v/>
      </c>
      <c r="M78" s="931"/>
      <c r="N78" s="961" t="str">
        <f t="shared" si="19"/>
        <v/>
      </c>
      <c r="O78" s="962" t="str">
        <f t="shared" si="20"/>
        <v/>
      </c>
    </row>
    <row r="79" spans="1:15" x14ac:dyDescent="0.35">
      <c r="A79" s="1132"/>
      <c r="B79" s="959">
        <v>71</v>
      </c>
      <c r="C79" s="280"/>
      <c r="D79" s="41"/>
      <c r="E79" s="690" t="str">
        <f>IF(AND(D79="",C79=""),"",SUMIFS('1.1 Frais personnel'!$O$9:$O$68,'1.1 Frais personnel'!$D$9:$D$68,D79,'1.1 Frais personnel'!$C$9:$C$68,C79)+SUMIFS('1.2 Achat &amp; prestation'!$AA$11:$AA$50,'1.2 Achat &amp; prestation'!$D$11:$D$50,D79,'1.2 Achat &amp; prestation'!$C$11:$C$50,C79)+SUMIFS('1.3 Déplacement &amp; hébergement'!$N$9:$N$48,'1.3 Déplacement &amp; hébergement'!$D$9:$D$48,D79,'1.3 Déplacement &amp; hébergement'!$C$9:$C$48,C79)+SUMIFS('1.4 Contribution en nature'!$J$9:$J$48,'1.4 Contribution en nature'!$D$9:$D$48,D79,'1.4 Contribution en nature'!$C$9:$C$48,C79)+SUMIFS('1.6 Amortissement'!$O$9:$O$23,'1.6 Amortissement'!$D$9:$D$23,D79,'1.6 Amortissement'!$C$9:$C$23,C79))</f>
        <v/>
      </c>
      <c r="F79" s="936" t="str">
        <f t="shared" si="13"/>
        <v/>
      </c>
      <c r="G79" s="315"/>
      <c r="H79" s="932">
        <f t="shared" si="14"/>
        <v>0</v>
      </c>
      <c r="I79" s="933">
        <f t="shared" si="15"/>
        <v>0</v>
      </c>
      <c r="J79" s="960" t="str">
        <f t="shared" si="16"/>
        <v/>
      </c>
      <c r="K79" s="960" t="str">
        <f t="shared" si="17"/>
        <v/>
      </c>
      <c r="L79" s="960" t="str">
        <f t="shared" si="18"/>
        <v/>
      </c>
      <c r="M79" s="931"/>
      <c r="N79" s="961" t="str">
        <f t="shared" si="19"/>
        <v/>
      </c>
      <c r="O79" s="962" t="str">
        <f t="shared" si="20"/>
        <v/>
      </c>
    </row>
    <row r="80" spans="1:15" x14ac:dyDescent="0.35">
      <c r="A80" s="1132"/>
      <c r="B80" s="959">
        <v>72</v>
      </c>
      <c r="C80" s="280"/>
      <c r="D80" s="41"/>
      <c r="E80" s="690" t="str">
        <f>IF(AND(D80="",C80=""),"",SUMIFS('1.1 Frais personnel'!$O$9:$O$68,'1.1 Frais personnel'!$D$9:$D$68,D80,'1.1 Frais personnel'!$C$9:$C$68,C80)+SUMIFS('1.2 Achat &amp; prestation'!$AA$11:$AA$50,'1.2 Achat &amp; prestation'!$D$11:$D$50,D80,'1.2 Achat &amp; prestation'!$C$11:$C$50,C80)+SUMIFS('1.3 Déplacement &amp; hébergement'!$N$9:$N$48,'1.3 Déplacement &amp; hébergement'!$D$9:$D$48,D80,'1.3 Déplacement &amp; hébergement'!$C$9:$C$48,C80)+SUMIFS('1.4 Contribution en nature'!$J$9:$J$48,'1.4 Contribution en nature'!$D$9:$D$48,D80,'1.4 Contribution en nature'!$C$9:$C$48,C80)+SUMIFS('1.6 Amortissement'!$O$9:$O$23,'1.6 Amortissement'!$D$9:$D$23,D80,'1.6 Amortissement'!$C$9:$C$23,C80))</f>
        <v/>
      </c>
      <c r="F80" s="936" t="str">
        <f t="shared" si="13"/>
        <v/>
      </c>
      <c r="G80" s="315"/>
      <c r="H80" s="932">
        <f t="shared" si="14"/>
        <v>0</v>
      </c>
      <c r="I80" s="933">
        <f t="shared" si="15"/>
        <v>0</v>
      </c>
      <c r="J80" s="960" t="str">
        <f t="shared" si="16"/>
        <v/>
      </c>
      <c r="K80" s="960" t="str">
        <f t="shared" si="17"/>
        <v/>
      </c>
      <c r="L80" s="960" t="str">
        <f t="shared" si="18"/>
        <v/>
      </c>
      <c r="M80" s="931"/>
      <c r="N80" s="961" t="str">
        <f t="shared" si="19"/>
        <v/>
      </c>
      <c r="O80" s="962" t="str">
        <f t="shared" si="20"/>
        <v/>
      </c>
    </row>
    <row r="81" spans="1:15" x14ac:dyDescent="0.35">
      <c r="A81" s="1132"/>
      <c r="B81" s="959">
        <v>73</v>
      </c>
      <c r="C81" s="280"/>
      <c r="D81" s="41"/>
      <c r="E81" s="690" t="str">
        <f>IF(AND(D81="",C81=""),"",SUMIFS('1.1 Frais personnel'!$O$9:$O$68,'1.1 Frais personnel'!$D$9:$D$68,D81,'1.1 Frais personnel'!$C$9:$C$68,C81)+SUMIFS('1.2 Achat &amp; prestation'!$AA$11:$AA$50,'1.2 Achat &amp; prestation'!$D$11:$D$50,D81,'1.2 Achat &amp; prestation'!$C$11:$C$50,C81)+SUMIFS('1.3 Déplacement &amp; hébergement'!$N$9:$N$48,'1.3 Déplacement &amp; hébergement'!$D$9:$D$48,D81,'1.3 Déplacement &amp; hébergement'!$C$9:$C$48,C81)+SUMIFS('1.4 Contribution en nature'!$J$9:$J$48,'1.4 Contribution en nature'!$D$9:$D$48,D81,'1.4 Contribution en nature'!$C$9:$C$48,C81)+SUMIFS('1.6 Amortissement'!$O$9:$O$23,'1.6 Amortissement'!$D$9:$D$23,D81,'1.6 Amortissement'!$C$9:$C$23,C81))</f>
        <v/>
      </c>
      <c r="F81" s="936" t="str">
        <f t="shared" si="13"/>
        <v/>
      </c>
      <c r="G81" s="315"/>
      <c r="H81" s="932">
        <f t="shared" si="14"/>
        <v>0</v>
      </c>
      <c r="I81" s="933">
        <f t="shared" si="15"/>
        <v>0</v>
      </c>
      <c r="J81" s="960" t="str">
        <f t="shared" si="16"/>
        <v/>
      </c>
      <c r="K81" s="960" t="str">
        <f t="shared" si="17"/>
        <v/>
      </c>
      <c r="L81" s="960" t="str">
        <f t="shared" si="18"/>
        <v/>
      </c>
      <c r="M81" s="931"/>
      <c r="N81" s="961" t="str">
        <f t="shared" si="19"/>
        <v/>
      </c>
      <c r="O81" s="962" t="str">
        <f t="shared" si="20"/>
        <v/>
      </c>
    </row>
    <row r="82" spans="1:15" x14ac:dyDescent="0.35">
      <c r="A82" s="1132"/>
      <c r="B82" s="959">
        <v>74</v>
      </c>
      <c r="C82" s="280"/>
      <c r="D82" s="41"/>
      <c r="E82" s="690" t="str">
        <f>IF(AND(D82="",C82=""),"",SUMIFS('1.1 Frais personnel'!$O$9:$O$68,'1.1 Frais personnel'!$D$9:$D$68,D82,'1.1 Frais personnel'!$C$9:$C$68,C82)+SUMIFS('1.2 Achat &amp; prestation'!$AA$11:$AA$50,'1.2 Achat &amp; prestation'!$D$11:$D$50,D82,'1.2 Achat &amp; prestation'!$C$11:$C$50,C82)+SUMIFS('1.3 Déplacement &amp; hébergement'!$N$9:$N$48,'1.3 Déplacement &amp; hébergement'!$D$9:$D$48,D82,'1.3 Déplacement &amp; hébergement'!$C$9:$C$48,C82)+SUMIFS('1.4 Contribution en nature'!$J$9:$J$48,'1.4 Contribution en nature'!$D$9:$D$48,D82,'1.4 Contribution en nature'!$C$9:$C$48,C82)+SUMIFS('1.6 Amortissement'!$O$9:$O$23,'1.6 Amortissement'!$D$9:$D$23,D82,'1.6 Amortissement'!$C$9:$C$23,C82))</f>
        <v/>
      </c>
      <c r="F82" s="936" t="str">
        <f t="shared" si="13"/>
        <v/>
      </c>
      <c r="G82" s="315"/>
      <c r="H82" s="932">
        <f t="shared" si="14"/>
        <v>0</v>
      </c>
      <c r="I82" s="933">
        <f t="shared" si="15"/>
        <v>0</v>
      </c>
      <c r="J82" s="960" t="str">
        <f t="shared" si="16"/>
        <v/>
      </c>
      <c r="K82" s="960" t="str">
        <f t="shared" si="17"/>
        <v/>
      </c>
      <c r="L82" s="960" t="str">
        <f t="shared" si="18"/>
        <v/>
      </c>
      <c r="M82" s="931"/>
      <c r="N82" s="961" t="str">
        <f t="shared" si="19"/>
        <v/>
      </c>
      <c r="O82" s="962" t="str">
        <f t="shared" si="20"/>
        <v/>
      </c>
    </row>
    <row r="83" spans="1:15" x14ac:dyDescent="0.35">
      <c r="A83" s="1132"/>
      <c r="B83" s="959">
        <v>75</v>
      </c>
      <c r="C83" s="280"/>
      <c r="D83" s="41"/>
      <c r="E83" s="690" t="str">
        <f>IF(AND(D83="",C83=""),"",SUMIFS('1.1 Frais personnel'!$O$9:$O$68,'1.1 Frais personnel'!$D$9:$D$68,D83,'1.1 Frais personnel'!$C$9:$C$68,C83)+SUMIFS('1.2 Achat &amp; prestation'!$AA$11:$AA$50,'1.2 Achat &amp; prestation'!$D$11:$D$50,D83,'1.2 Achat &amp; prestation'!$C$11:$C$50,C83)+SUMIFS('1.3 Déplacement &amp; hébergement'!$N$9:$N$48,'1.3 Déplacement &amp; hébergement'!$D$9:$D$48,D83,'1.3 Déplacement &amp; hébergement'!$C$9:$C$48,C83)+SUMIFS('1.4 Contribution en nature'!$J$9:$J$48,'1.4 Contribution en nature'!$D$9:$D$48,D83,'1.4 Contribution en nature'!$C$9:$C$48,C83)+SUMIFS('1.6 Amortissement'!$O$9:$O$23,'1.6 Amortissement'!$D$9:$D$23,D83,'1.6 Amortissement'!$C$9:$C$23,C83))</f>
        <v/>
      </c>
      <c r="F83" s="936" t="str">
        <f t="shared" si="13"/>
        <v/>
      </c>
      <c r="G83" s="315"/>
      <c r="H83" s="932">
        <f t="shared" si="14"/>
        <v>0</v>
      </c>
      <c r="I83" s="933">
        <f t="shared" si="15"/>
        <v>0</v>
      </c>
      <c r="J83" s="960" t="str">
        <f t="shared" si="16"/>
        <v/>
      </c>
      <c r="K83" s="960" t="str">
        <f t="shared" si="17"/>
        <v/>
      </c>
      <c r="L83" s="960" t="str">
        <f t="shared" si="18"/>
        <v/>
      </c>
      <c r="M83" s="931"/>
      <c r="N83" s="961" t="str">
        <f t="shared" si="19"/>
        <v/>
      </c>
      <c r="O83" s="962" t="str">
        <f t="shared" si="20"/>
        <v/>
      </c>
    </row>
    <row r="84" spans="1:15" x14ac:dyDescent="0.35">
      <c r="A84" s="1132"/>
      <c r="B84" s="959">
        <v>76</v>
      </c>
      <c r="C84" s="280"/>
      <c r="D84" s="41"/>
      <c r="E84" s="690" t="str">
        <f>IF(AND(D84="",C84=""),"",SUMIFS('1.1 Frais personnel'!$O$9:$O$68,'1.1 Frais personnel'!$D$9:$D$68,D84,'1.1 Frais personnel'!$C$9:$C$68,C84)+SUMIFS('1.2 Achat &amp; prestation'!$AA$11:$AA$50,'1.2 Achat &amp; prestation'!$D$11:$D$50,D84,'1.2 Achat &amp; prestation'!$C$11:$C$50,C84)+SUMIFS('1.3 Déplacement &amp; hébergement'!$N$9:$N$48,'1.3 Déplacement &amp; hébergement'!$D$9:$D$48,D84,'1.3 Déplacement &amp; hébergement'!$C$9:$C$48,C84)+SUMIFS('1.4 Contribution en nature'!$J$9:$J$48,'1.4 Contribution en nature'!$D$9:$D$48,D84,'1.4 Contribution en nature'!$C$9:$C$48,C84)+SUMIFS('1.6 Amortissement'!$O$9:$O$23,'1.6 Amortissement'!$D$9:$D$23,D84,'1.6 Amortissement'!$C$9:$C$23,C84))</f>
        <v/>
      </c>
      <c r="F84" s="936" t="str">
        <f t="shared" si="13"/>
        <v/>
      </c>
      <c r="G84" s="315"/>
      <c r="H84" s="932">
        <f t="shared" si="14"/>
        <v>0</v>
      </c>
      <c r="I84" s="933">
        <f t="shared" si="15"/>
        <v>0</v>
      </c>
      <c r="J84" s="960" t="str">
        <f t="shared" si="16"/>
        <v/>
      </c>
      <c r="K84" s="960" t="str">
        <f t="shared" si="17"/>
        <v/>
      </c>
      <c r="L84" s="960" t="str">
        <f t="shared" si="18"/>
        <v/>
      </c>
      <c r="M84" s="931"/>
      <c r="N84" s="961" t="str">
        <f t="shared" si="19"/>
        <v/>
      </c>
      <c r="O84" s="962" t="str">
        <f t="shared" si="20"/>
        <v/>
      </c>
    </row>
    <row r="85" spans="1:15" x14ac:dyDescent="0.35">
      <c r="A85" s="1132"/>
      <c r="B85" s="959">
        <v>77</v>
      </c>
      <c r="C85" s="280"/>
      <c r="D85" s="41"/>
      <c r="E85" s="690" t="str">
        <f>IF(AND(D85="",C85=""),"",SUMIFS('1.1 Frais personnel'!$O$9:$O$68,'1.1 Frais personnel'!$D$9:$D$68,D85,'1.1 Frais personnel'!$C$9:$C$68,C85)+SUMIFS('1.2 Achat &amp; prestation'!$AA$11:$AA$50,'1.2 Achat &amp; prestation'!$D$11:$D$50,D85,'1.2 Achat &amp; prestation'!$C$11:$C$50,C85)+SUMIFS('1.3 Déplacement &amp; hébergement'!$N$9:$N$48,'1.3 Déplacement &amp; hébergement'!$D$9:$D$48,D85,'1.3 Déplacement &amp; hébergement'!$C$9:$C$48,C85)+SUMIFS('1.4 Contribution en nature'!$J$9:$J$48,'1.4 Contribution en nature'!$D$9:$D$48,D85,'1.4 Contribution en nature'!$C$9:$C$48,C85)+SUMIFS('1.6 Amortissement'!$O$9:$O$23,'1.6 Amortissement'!$D$9:$D$23,D85,'1.6 Amortissement'!$C$9:$C$23,C85))</f>
        <v/>
      </c>
      <c r="F85" s="936" t="str">
        <f t="shared" si="13"/>
        <v/>
      </c>
      <c r="G85" s="315"/>
      <c r="H85" s="932">
        <f t="shared" si="14"/>
        <v>0</v>
      </c>
      <c r="I85" s="933">
        <f t="shared" si="15"/>
        <v>0</v>
      </c>
      <c r="J85" s="960" t="str">
        <f t="shared" si="16"/>
        <v/>
      </c>
      <c r="K85" s="960" t="str">
        <f t="shared" si="17"/>
        <v/>
      </c>
      <c r="L85" s="960" t="str">
        <f t="shared" si="18"/>
        <v/>
      </c>
      <c r="M85" s="931"/>
      <c r="N85" s="961" t="str">
        <f t="shared" si="19"/>
        <v/>
      </c>
      <c r="O85" s="962" t="str">
        <f t="shared" si="20"/>
        <v/>
      </c>
    </row>
    <row r="86" spans="1:15" x14ac:dyDescent="0.35">
      <c r="A86" s="1132"/>
      <c r="B86" s="959">
        <v>78</v>
      </c>
      <c r="C86" s="280"/>
      <c r="D86" s="41"/>
      <c r="E86" s="690" t="str">
        <f>IF(AND(D86="",C86=""),"",SUMIFS('1.1 Frais personnel'!$O$9:$O$68,'1.1 Frais personnel'!$D$9:$D$68,D86,'1.1 Frais personnel'!$C$9:$C$68,C86)+SUMIFS('1.2 Achat &amp; prestation'!$AA$11:$AA$50,'1.2 Achat &amp; prestation'!$D$11:$D$50,D86,'1.2 Achat &amp; prestation'!$C$11:$C$50,C86)+SUMIFS('1.3 Déplacement &amp; hébergement'!$N$9:$N$48,'1.3 Déplacement &amp; hébergement'!$D$9:$D$48,D86,'1.3 Déplacement &amp; hébergement'!$C$9:$C$48,C86)+SUMIFS('1.4 Contribution en nature'!$J$9:$J$48,'1.4 Contribution en nature'!$D$9:$D$48,D86,'1.4 Contribution en nature'!$C$9:$C$48,C86)+SUMIFS('1.6 Amortissement'!$O$9:$O$23,'1.6 Amortissement'!$D$9:$D$23,D86,'1.6 Amortissement'!$C$9:$C$23,C86))</f>
        <v/>
      </c>
      <c r="F86" s="936" t="str">
        <f t="shared" si="13"/>
        <v/>
      </c>
      <c r="G86" s="315"/>
      <c r="H86" s="932">
        <f t="shared" si="14"/>
        <v>0</v>
      </c>
      <c r="I86" s="933">
        <f t="shared" si="15"/>
        <v>0</v>
      </c>
      <c r="J86" s="960" t="str">
        <f t="shared" si="16"/>
        <v/>
      </c>
      <c r="K86" s="960" t="str">
        <f t="shared" si="17"/>
        <v/>
      </c>
      <c r="L86" s="960" t="str">
        <f t="shared" si="18"/>
        <v/>
      </c>
      <c r="M86" s="931"/>
      <c r="N86" s="961" t="str">
        <f t="shared" si="19"/>
        <v/>
      </c>
      <c r="O86" s="962" t="str">
        <f t="shared" si="20"/>
        <v/>
      </c>
    </row>
    <row r="87" spans="1:15" x14ac:dyDescent="0.35">
      <c r="A87" s="1132"/>
      <c r="B87" s="959">
        <v>79</v>
      </c>
      <c r="C87" s="280"/>
      <c r="D87" s="41"/>
      <c r="E87" s="690" t="str">
        <f>IF(AND(D87="",C87=""),"",SUMIFS('1.1 Frais personnel'!$O$9:$O$68,'1.1 Frais personnel'!$D$9:$D$68,D87,'1.1 Frais personnel'!$C$9:$C$68,C87)+SUMIFS('1.2 Achat &amp; prestation'!$AA$11:$AA$50,'1.2 Achat &amp; prestation'!$D$11:$D$50,D87,'1.2 Achat &amp; prestation'!$C$11:$C$50,C87)+SUMIFS('1.3 Déplacement &amp; hébergement'!$N$9:$N$48,'1.3 Déplacement &amp; hébergement'!$D$9:$D$48,D87,'1.3 Déplacement &amp; hébergement'!$C$9:$C$48,C87)+SUMIFS('1.4 Contribution en nature'!$J$9:$J$48,'1.4 Contribution en nature'!$D$9:$D$48,D87,'1.4 Contribution en nature'!$C$9:$C$48,C87)+SUMIFS('1.6 Amortissement'!$O$9:$O$23,'1.6 Amortissement'!$D$9:$D$23,D87,'1.6 Amortissement'!$C$9:$C$23,C87))</f>
        <v/>
      </c>
      <c r="F87" s="936" t="str">
        <f t="shared" si="13"/>
        <v/>
      </c>
      <c r="G87" s="315"/>
      <c r="H87" s="932">
        <f t="shared" si="14"/>
        <v>0</v>
      </c>
      <c r="I87" s="933">
        <f t="shared" si="15"/>
        <v>0</v>
      </c>
      <c r="J87" s="960" t="str">
        <f t="shared" si="16"/>
        <v/>
      </c>
      <c r="K87" s="960" t="str">
        <f t="shared" si="17"/>
        <v/>
      </c>
      <c r="L87" s="960" t="str">
        <f t="shared" si="18"/>
        <v/>
      </c>
      <c r="M87" s="931"/>
      <c r="N87" s="961" t="str">
        <f t="shared" si="19"/>
        <v/>
      </c>
      <c r="O87" s="962" t="str">
        <f t="shared" si="20"/>
        <v/>
      </c>
    </row>
    <row r="88" spans="1:15" x14ac:dyDescent="0.35">
      <c r="A88" s="1132"/>
      <c r="B88" s="959">
        <v>80</v>
      </c>
      <c r="C88" s="280"/>
      <c r="D88" s="41"/>
      <c r="E88" s="690" t="str">
        <f>IF(AND(D88="",C88=""),"",SUMIFS('1.1 Frais personnel'!$O$9:$O$68,'1.1 Frais personnel'!$D$9:$D$68,D88,'1.1 Frais personnel'!$C$9:$C$68,C88)+SUMIFS('1.2 Achat &amp; prestation'!$AA$11:$AA$50,'1.2 Achat &amp; prestation'!$D$11:$D$50,D88,'1.2 Achat &amp; prestation'!$C$11:$C$50,C88)+SUMIFS('1.3 Déplacement &amp; hébergement'!$N$9:$N$48,'1.3 Déplacement &amp; hébergement'!$D$9:$D$48,D88,'1.3 Déplacement &amp; hébergement'!$C$9:$C$48,C88)+SUMIFS('1.4 Contribution en nature'!$J$9:$J$48,'1.4 Contribution en nature'!$D$9:$D$48,D88,'1.4 Contribution en nature'!$C$9:$C$48,C88)+SUMIFS('1.6 Amortissement'!$O$9:$O$23,'1.6 Amortissement'!$D$9:$D$23,D88,'1.6 Amortissement'!$C$9:$C$23,C88))</f>
        <v/>
      </c>
      <c r="F88" s="936" t="str">
        <f t="shared" si="13"/>
        <v/>
      </c>
      <c r="G88" s="315"/>
      <c r="H88" s="932">
        <f t="shared" si="14"/>
        <v>0</v>
      </c>
      <c r="I88" s="933">
        <f t="shared" si="15"/>
        <v>0</v>
      </c>
      <c r="J88" s="960" t="str">
        <f t="shared" si="16"/>
        <v/>
      </c>
      <c r="K88" s="960" t="str">
        <f t="shared" si="17"/>
        <v/>
      </c>
      <c r="L88" s="960" t="str">
        <f t="shared" si="18"/>
        <v/>
      </c>
      <c r="M88" s="931"/>
      <c r="N88" s="961" t="str">
        <f t="shared" si="19"/>
        <v/>
      </c>
      <c r="O88" s="962" t="str">
        <f t="shared" si="20"/>
        <v/>
      </c>
    </row>
    <row r="89" spans="1:15" x14ac:dyDescent="0.35">
      <c r="A89" s="1132"/>
      <c r="B89" s="959">
        <v>81</v>
      </c>
      <c r="C89" s="280"/>
      <c r="D89" s="41"/>
      <c r="E89" s="690" t="str">
        <f>IF(AND(D89="",C89=""),"",SUMIFS('1.1 Frais personnel'!$O$9:$O$68,'1.1 Frais personnel'!$D$9:$D$68,D89,'1.1 Frais personnel'!$C$9:$C$68,C89)+SUMIFS('1.2 Achat &amp; prestation'!$AA$11:$AA$50,'1.2 Achat &amp; prestation'!$D$11:$D$50,D89,'1.2 Achat &amp; prestation'!$C$11:$C$50,C89)+SUMIFS('1.3 Déplacement &amp; hébergement'!$N$9:$N$48,'1.3 Déplacement &amp; hébergement'!$D$9:$D$48,D89,'1.3 Déplacement &amp; hébergement'!$C$9:$C$48,C89)+SUMIFS('1.4 Contribution en nature'!$J$9:$J$48,'1.4 Contribution en nature'!$D$9:$D$48,D89,'1.4 Contribution en nature'!$C$9:$C$48,C89)+SUMIFS('1.6 Amortissement'!$O$9:$O$23,'1.6 Amortissement'!$D$9:$D$23,D89,'1.6 Amortissement'!$C$9:$C$23,C89))</f>
        <v/>
      </c>
      <c r="F89" s="936" t="str">
        <f t="shared" si="13"/>
        <v/>
      </c>
      <c r="G89" s="315"/>
      <c r="H89" s="932">
        <f t="shared" si="14"/>
        <v>0</v>
      </c>
      <c r="I89" s="933">
        <f t="shared" si="15"/>
        <v>0</v>
      </c>
      <c r="J89" s="960" t="str">
        <f t="shared" si="16"/>
        <v/>
      </c>
      <c r="K89" s="960" t="str">
        <f t="shared" si="17"/>
        <v/>
      </c>
      <c r="L89" s="960" t="str">
        <f t="shared" si="18"/>
        <v/>
      </c>
      <c r="M89" s="931"/>
      <c r="N89" s="961" t="str">
        <f t="shared" si="19"/>
        <v/>
      </c>
      <c r="O89" s="962" t="str">
        <f t="shared" si="20"/>
        <v/>
      </c>
    </row>
    <row r="90" spans="1:15" x14ac:dyDescent="0.35">
      <c r="A90" s="1132"/>
      <c r="B90" s="959">
        <v>82</v>
      </c>
      <c r="C90" s="280"/>
      <c r="D90" s="41"/>
      <c r="E90" s="690" t="str">
        <f>IF(AND(D90="",C90=""),"",SUMIFS('1.1 Frais personnel'!$O$9:$O$68,'1.1 Frais personnel'!$D$9:$D$68,D90,'1.1 Frais personnel'!$C$9:$C$68,C90)+SUMIFS('1.2 Achat &amp; prestation'!$AA$11:$AA$50,'1.2 Achat &amp; prestation'!$D$11:$D$50,D90,'1.2 Achat &amp; prestation'!$C$11:$C$50,C90)+SUMIFS('1.3 Déplacement &amp; hébergement'!$N$9:$N$48,'1.3 Déplacement &amp; hébergement'!$D$9:$D$48,D90,'1.3 Déplacement &amp; hébergement'!$C$9:$C$48,C90)+SUMIFS('1.4 Contribution en nature'!$J$9:$J$48,'1.4 Contribution en nature'!$D$9:$D$48,D90,'1.4 Contribution en nature'!$C$9:$C$48,C90)+SUMIFS('1.6 Amortissement'!$O$9:$O$23,'1.6 Amortissement'!$D$9:$D$23,D90,'1.6 Amortissement'!$C$9:$C$23,C90))</f>
        <v/>
      </c>
      <c r="F90" s="936" t="str">
        <f t="shared" si="13"/>
        <v/>
      </c>
      <c r="G90" s="315"/>
      <c r="H90" s="932">
        <f t="shared" si="14"/>
        <v>0</v>
      </c>
      <c r="I90" s="933">
        <f t="shared" si="15"/>
        <v>0</v>
      </c>
      <c r="J90" s="960" t="str">
        <f t="shared" si="16"/>
        <v/>
      </c>
      <c r="K90" s="960" t="str">
        <f t="shared" si="17"/>
        <v/>
      </c>
      <c r="L90" s="960" t="str">
        <f t="shared" si="18"/>
        <v/>
      </c>
      <c r="M90" s="931"/>
      <c r="N90" s="961" t="str">
        <f t="shared" si="19"/>
        <v/>
      </c>
      <c r="O90" s="962" t="str">
        <f t="shared" si="20"/>
        <v/>
      </c>
    </row>
    <row r="91" spans="1:15" x14ac:dyDescent="0.35">
      <c r="A91" s="1132"/>
      <c r="B91" s="959">
        <v>83</v>
      </c>
      <c r="C91" s="280"/>
      <c r="D91" s="41"/>
      <c r="E91" s="690" t="str">
        <f>IF(AND(D91="",C91=""),"",SUMIFS('1.1 Frais personnel'!$O$9:$O$68,'1.1 Frais personnel'!$D$9:$D$68,D91,'1.1 Frais personnel'!$C$9:$C$68,C91)+SUMIFS('1.2 Achat &amp; prestation'!$AA$11:$AA$50,'1.2 Achat &amp; prestation'!$D$11:$D$50,D91,'1.2 Achat &amp; prestation'!$C$11:$C$50,C91)+SUMIFS('1.3 Déplacement &amp; hébergement'!$N$9:$N$48,'1.3 Déplacement &amp; hébergement'!$D$9:$D$48,D91,'1.3 Déplacement &amp; hébergement'!$C$9:$C$48,C91)+SUMIFS('1.4 Contribution en nature'!$J$9:$J$48,'1.4 Contribution en nature'!$D$9:$D$48,D91,'1.4 Contribution en nature'!$C$9:$C$48,C91)+SUMIFS('1.6 Amortissement'!$O$9:$O$23,'1.6 Amortissement'!$D$9:$D$23,D91,'1.6 Amortissement'!$C$9:$C$23,C91))</f>
        <v/>
      </c>
      <c r="F91" s="936" t="str">
        <f t="shared" si="13"/>
        <v/>
      </c>
      <c r="G91" s="315"/>
      <c r="H91" s="932">
        <f t="shared" si="14"/>
        <v>0</v>
      </c>
      <c r="I91" s="933">
        <f t="shared" si="15"/>
        <v>0</v>
      </c>
      <c r="J91" s="960" t="str">
        <f t="shared" si="16"/>
        <v/>
      </c>
      <c r="K91" s="960" t="str">
        <f t="shared" si="17"/>
        <v/>
      </c>
      <c r="L91" s="960" t="str">
        <f t="shared" si="18"/>
        <v/>
      </c>
      <c r="M91" s="931"/>
      <c r="N91" s="961" t="str">
        <f t="shared" si="19"/>
        <v/>
      </c>
      <c r="O91" s="962" t="str">
        <f t="shared" si="20"/>
        <v/>
      </c>
    </row>
    <row r="92" spans="1:15" x14ac:dyDescent="0.35">
      <c r="A92" s="1132"/>
      <c r="B92" s="959">
        <v>84</v>
      </c>
      <c r="C92" s="280"/>
      <c r="D92" s="41"/>
      <c r="E92" s="690" t="str">
        <f>IF(AND(D92="",C92=""),"",SUMIFS('1.1 Frais personnel'!$O$9:$O$68,'1.1 Frais personnel'!$D$9:$D$68,D92,'1.1 Frais personnel'!$C$9:$C$68,C92)+SUMIFS('1.2 Achat &amp; prestation'!$AA$11:$AA$50,'1.2 Achat &amp; prestation'!$D$11:$D$50,D92,'1.2 Achat &amp; prestation'!$C$11:$C$50,C92)+SUMIFS('1.3 Déplacement &amp; hébergement'!$N$9:$N$48,'1.3 Déplacement &amp; hébergement'!$D$9:$D$48,D92,'1.3 Déplacement &amp; hébergement'!$C$9:$C$48,C92)+SUMIFS('1.4 Contribution en nature'!$J$9:$J$48,'1.4 Contribution en nature'!$D$9:$D$48,D92,'1.4 Contribution en nature'!$C$9:$C$48,C92)+SUMIFS('1.6 Amortissement'!$O$9:$O$23,'1.6 Amortissement'!$D$9:$D$23,D92,'1.6 Amortissement'!$C$9:$C$23,C92))</f>
        <v/>
      </c>
      <c r="F92" s="936" t="str">
        <f t="shared" si="13"/>
        <v/>
      </c>
      <c r="G92" s="315"/>
      <c r="H92" s="932">
        <f t="shared" si="14"/>
        <v>0</v>
      </c>
      <c r="I92" s="933">
        <f t="shared" si="15"/>
        <v>0</v>
      </c>
      <c r="J92" s="960" t="str">
        <f t="shared" si="16"/>
        <v/>
      </c>
      <c r="K92" s="960" t="str">
        <f t="shared" si="17"/>
        <v/>
      </c>
      <c r="L92" s="960" t="str">
        <f t="shared" si="18"/>
        <v/>
      </c>
      <c r="M92" s="931"/>
      <c r="N92" s="961" t="str">
        <f t="shared" si="19"/>
        <v/>
      </c>
      <c r="O92" s="962" t="str">
        <f t="shared" si="20"/>
        <v/>
      </c>
    </row>
    <row r="93" spans="1:15" x14ac:dyDescent="0.35">
      <c r="A93" s="1132"/>
      <c r="B93" s="959">
        <v>85</v>
      </c>
      <c r="C93" s="280"/>
      <c r="D93" s="41"/>
      <c r="E93" s="690" t="str">
        <f>IF(AND(D93="",C93=""),"",SUMIFS('1.1 Frais personnel'!$O$9:$O$68,'1.1 Frais personnel'!$D$9:$D$68,D93,'1.1 Frais personnel'!$C$9:$C$68,C93)+SUMIFS('1.2 Achat &amp; prestation'!$AA$11:$AA$50,'1.2 Achat &amp; prestation'!$D$11:$D$50,D93,'1.2 Achat &amp; prestation'!$C$11:$C$50,C93)+SUMIFS('1.3 Déplacement &amp; hébergement'!$N$9:$N$48,'1.3 Déplacement &amp; hébergement'!$D$9:$D$48,D93,'1.3 Déplacement &amp; hébergement'!$C$9:$C$48,C93)+SUMIFS('1.4 Contribution en nature'!$J$9:$J$48,'1.4 Contribution en nature'!$D$9:$D$48,D93,'1.4 Contribution en nature'!$C$9:$C$48,C93)+SUMIFS('1.6 Amortissement'!$O$9:$O$23,'1.6 Amortissement'!$D$9:$D$23,D93,'1.6 Amortissement'!$C$9:$C$23,C93))</f>
        <v/>
      </c>
      <c r="F93" s="936" t="str">
        <f t="shared" si="13"/>
        <v/>
      </c>
      <c r="G93" s="315"/>
      <c r="H93" s="932">
        <f t="shared" si="14"/>
        <v>0</v>
      </c>
      <c r="I93" s="933">
        <f t="shared" si="15"/>
        <v>0</v>
      </c>
      <c r="J93" s="960" t="str">
        <f t="shared" si="16"/>
        <v/>
      </c>
      <c r="K93" s="960" t="str">
        <f t="shared" si="17"/>
        <v/>
      </c>
      <c r="L93" s="960" t="str">
        <f t="shared" si="18"/>
        <v/>
      </c>
      <c r="M93" s="931"/>
      <c r="N93" s="961" t="str">
        <f t="shared" si="19"/>
        <v/>
      </c>
      <c r="O93" s="962" t="str">
        <f t="shared" si="20"/>
        <v/>
      </c>
    </row>
    <row r="94" spans="1:15" x14ac:dyDescent="0.35">
      <c r="A94" s="1132"/>
      <c r="B94" s="959">
        <v>86</v>
      </c>
      <c r="C94" s="280"/>
      <c r="D94" s="41"/>
      <c r="E94" s="690" t="str">
        <f>IF(AND(D94="",C94=""),"",SUMIFS('1.1 Frais personnel'!$O$9:$O$68,'1.1 Frais personnel'!$D$9:$D$68,D94,'1.1 Frais personnel'!$C$9:$C$68,C94)+SUMIFS('1.2 Achat &amp; prestation'!$AA$11:$AA$50,'1.2 Achat &amp; prestation'!$D$11:$D$50,D94,'1.2 Achat &amp; prestation'!$C$11:$C$50,C94)+SUMIFS('1.3 Déplacement &amp; hébergement'!$N$9:$N$48,'1.3 Déplacement &amp; hébergement'!$D$9:$D$48,D94,'1.3 Déplacement &amp; hébergement'!$C$9:$C$48,C94)+SUMIFS('1.4 Contribution en nature'!$J$9:$J$48,'1.4 Contribution en nature'!$D$9:$D$48,D94,'1.4 Contribution en nature'!$C$9:$C$48,C94)+SUMIFS('1.6 Amortissement'!$O$9:$O$23,'1.6 Amortissement'!$D$9:$D$23,D94,'1.6 Amortissement'!$C$9:$C$23,C94))</f>
        <v/>
      </c>
      <c r="F94" s="936" t="str">
        <f t="shared" si="13"/>
        <v/>
      </c>
      <c r="G94" s="315"/>
      <c r="H94" s="932">
        <f t="shared" si="14"/>
        <v>0</v>
      </c>
      <c r="I94" s="933">
        <f t="shared" si="15"/>
        <v>0</v>
      </c>
      <c r="J94" s="960" t="str">
        <f t="shared" si="16"/>
        <v/>
      </c>
      <c r="K94" s="960" t="str">
        <f t="shared" si="17"/>
        <v/>
      </c>
      <c r="L94" s="960" t="str">
        <f t="shared" si="18"/>
        <v/>
      </c>
      <c r="M94" s="931"/>
      <c r="N94" s="961" t="str">
        <f t="shared" si="19"/>
        <v/>
      </c>
      <c r="O94" s="962" t="str">
        <f t="shared" si="20"/>
        <v/>
      </c>
    </row>
    <row r="95" spans="1:15" x14ac:dyDescent="0.35">
      <c r="A95" s="1132"/>
      <c r="B95" s="959">
        <v>87</v>
      </c>
      <c r="C95" s="238"/>
      <c r="D95" s="23"/>
      <c r="E95" s="690" t="str">
        <f>IF(AND(D95="",C95=""),"",SUMIFS('1.1 Frais personnel'!$O$9:$O$68,'1.1 Frais personnel'!$D$9:$D$68,D95,'1.1 Frais personnel'!$C$9:$C$68,C95)+SUMIFS('1.2 Achat &amp; prestation'!$AA$11:$AA$50,'1.2 Achat &amp; prestation'!$D$11:$D$50,D95,'1.2 Achat &amp; prestation'!$C$11:$C$50,C95)+SUMIFS('1.3 Déplacement &amp; hébergement'!$N$9:$N$48,'1.3 Déplacement &amp; hébergement'!$D$9:$D$48,D95,'1.3 Déplacement &amp; hébergement'!$C$9:$C$48,C95)+SUMIFS('1.4 Contribution en nature'!$J$9:$J$48,'1.4 Contribution en nature'!$D$9:$D$48,D95,'1.4 Contribution en nature'!$C$9:$C$48,C95)+SUMIFS('1.6 Amortissement'!$O$9:$O$23,'1.6 Amortissement'!$D$9:$D$23,D95,'1.6 Amortissement'!$C$9:$C$23,C95))</f>
        <v/>
      </c>
      <c r="F95" s="936" t="str">
        <f t="shared" ref="F95:F108" si="21">IF(E95="","",0.25*E95)</f>
        <v/>
      </c>
      <c r="G95" s="269"/>
      <c r="H95" s="932">
        <f t="shared" si="0"/>
        <v>0</v>
      </c>
      <c r="I95" s="933">
        <f t="shared" si="1"/>
        <v>0</v>
      </c>
      <c r="J95" s="960" t="str">
        <f t="shared" si="2"/>
        <v/>
      </c>
      <c r="K95" s="960" t="str">
        <f t="shared" si="3"/>
        <v/>
      </c>
      <c r="L95" s="960" t="str">
        <f t="shared" si="4"/>
        <v/>
      </c>
      <c r="M95" s="937"/>
      <c r="N95" s="961" t="str">
        <f t="shared" ref="N95:N108" si="22">_xlfn.IFS(L95&gt;F95,"KO : Le montant retenu est supérieur au montant présenté. Merci de revoir la ligne de dépense ou plafonner son montant.",L95="","",L95=F95,"OK",L95&lt;F95,"Montant instruit inférieur au montant présenté.")</f>
        <v/>
      </c>
      <c r="O95" s="962" t="str">
        <f t="shared" ref="O95:O108" si="23">IF(F95="","",F95-L95)</f>
        <v/>
      </c>
    </row>
    <row r="96" spans="1:15" x14ac:dyDescent="0.35">
      <c r="A96" s="1132"/>
      <c r="B96" s="959">
        <v>88</v>
      </c>
      <c r="C96" s="238"/>
      <c r="D96" s="23"/>
      <c r="E96" s="690" t="str">
        <f>IF(AND(D96="",C96=""),"",SUMIFS('1.1 Frais personnel'!$O$9:$O$68,'1.1 Frais personnel'!$D$9:$D$68,D96,'1.1 Frais personnel'!$C$9:$C$68,C96)+SUMIFS('1.2 Achat &amp; prestation'!$AA$11:$AA$50,'1.2 Achat &amp; prestation'!$D$11:$D$50,D96,'1.2 Achat &amp; prestation'!$C$11:$C$50,C96)+SUMIFS('1.3 Déplacement &amp; hébergement'!$N$9:$N$48,'1.3 Déplacement &amp; hébergement'!$D$9:$D$48,D96,'1.3 Déplacement &amp; hébergement'!$C$9:$C$48,C96)+SUMIFS('1.4 Contribution en nature'!$J$9:$J$48,'1.4 Contribution en nature'!$D$9:$D$48,D96,'1.4 Contribution en nature'!$C$9:$C$48,C96)+SUMIFS('1.6 Amortissement'!$O$9:$O$23,'1.6 Amortissement'!$D$9:$D$23,D96,'1.6 Amortissement'!$C$9:$C$23,C96))</f>
        <v/>
      </c>
      <c r="F96" s="936" t="str">
        <f t="shared" si="21"/>
        <v/>
      </c>
      <c r="G96" s="269"/>
      <c r="H96" s="932">
        <f t="shared" si="0"/>
        <v>0</v>
      </c>
      <c r="I96" s="933">
        <f t="shared" si="1"/>
        <v>0</v>
      </c>
      <c r="J96" s="960" t="str">
        <f t="shared" si="2"/>
        <v/>
      </c>
      <c r="K96" s="960" t="str">
        <f t="shared" si="3"/>
        <v/>
      </c>
      <c r="L96" s="960" t="str">
        <f t="shared" si="4"/>
        <v/>
      </c>
      <c r="M96" s="937"/>
      <c r="N96" s="961" t="str">
        <f t="shared" si="22"/>
        <v/>
      </c>
      <c r="O96" s="962" t="str">
        <f t="shared" si="23"/>
        <v/>
      </c>
    </row>
    <row r="97" spans="1:15" x14ac:dyDescent="0.35">
      <c r="A97" s="1132"/>
      <c r="B97" s="959">
        <v>89</v>
      </c>
      <c r="C97" s="238"/>
      <c r="D97" s="23"/>
      <c r="E97" s="690" t="str">
        <f>IF(AND(D97="",C97=""),"",SUMIFS('1.1 Frais personnel'!$O$9:$O$68,'1.1 Frais personnel'!$D$9:$D$68,D97,'1.1 Frais personnel'!$C$9:$C$68,C97)+SUMIFS('1.2 Achat &amp; prestation'!$AA$11:$AA$50,'1.2 Achat &amp; prestation'!$D$11:$D$50,D97,'1.2 Achat &amp; prestation'!$C$11:$C$50,C97)+SUMIFS('1.3 Déplacement &amp; hébergement'!$N$9:$N$48,'1.3 Déplacement &amp; hébergement'!$D$9:$D$48,D97,'1.3 Déplacement &amp; hébergement'!$C$9:$C$48,C97)+SUMIFS('1.4 Contribution en nature'!$J$9:$J$48,'1.4 Contribution en nature'!$D$9:$D$48,D97,'1.4 Contribution en nature'!$C$9:$C$48,C97)+SUMIFS('1.6 Amortissement'!$O$9:$O$23,'1.6 Amortissement'!$D$9:$D$23,D97,'1.6 Amortissement'!$C$9:$C$23,C97))</f>
        <v/>
      </c>
      <c r="F97" s="936" t="str">
        <f t="shared" si="21"/>
        <v/>
      </c>
      <c r="G97" s="269"/>
      <c r="H97" s="932">
        <f t="shared" si="0"/>
        <v>0</v>
      </c>
      <c r="I97" s="933">
        <f t="shared" si="1"/>
        <v>0</v>
      </c>
      <c r="J97" s="960" t="str">
        <f t="shared" si="2"/>
        <v/>
      </c>
      <c r="K97" s="960" t="str">
        <f t="shared" si="3"/>
        <v/>
      </c>
      <c r="L97" s="960" t="str">
        <f t="shared" si="4"/>
        <v/>
      </c>
      <c r="M97" s="937"/>
      <c r="N97" s="961" t="str">
        <f t="shared" si="22"/>
        <v/>
      </c>
      <c r="O97" s="962" t="str">
        <f t="shared" si="23"/>
        <v/>
      </c>
    </row>
    <row r="98" spans="1:15" x14ac:dyDescent="0.35">
      <c r="A98" s="1132"/>
      <c r="B98" s="959">
        <v>90</v>
      </c>
      <c r="C98" s="238"/>
      <c r="D98" s="23"/>
      <c r="E98" s="690" t="str">
        <f>IF(AND(D98="",C98=""),"",SUMIFS('1.1 Frais personnel'!$O$9:$O$68,'1.1 Frais personnel'!$D$9:$D$68,D98,'1.1 Frais personnel'!$C$9:$C$68,C98)+SUMIFS('1.2 Achat &amp; prestation'!$AA$11:$AA$50,'1.2 Achat &amp; prestation'!$D$11:$D$50,D98,'1.2 Achat &amp; prestation'!$C$11:$C$50,C98)+SUMIFS('1.3 Déplacement &amp; hébergement'!$N$9:$N$48,'1.3 Déplacement &amp; hébergement'!$D$9:$D$48,D98,'1.3 Déplacement &amp; hébergement'!$C$9:$C$48,C98)+SUMIFS('1.4 Contribution en nature'!$J$9:$J$48,'1.4 Contribution en nature'!$D$9:$D$48,D98,'1.4 Contribution en nature'!$C$9:$C$48,C98)+SUMIFS('1.6 Amortissement'!$O$9:$O$23,'1.6 Amortissement'!$D$9:$D$23,D98,'1.6 Amortissement'!$C$9:$C$23,C98))</f>
        <v/>
      </c>
      <c r="F98" s="936" t="str">
        <f t="shared" si="21"/>
        <v/>
      </c>
      <c r="G98" s="269"/>
      <c r="H98" s="932">
        <f t="shared" si="0"/>
        <v>0</v>
      </c>
      <c r="I98" s="933">
        <f t="shared" si="1"/>
        <v>0</v>
      </c>
      <c r="J98" s="960" t="str">
        <f t="shared" si="2"/>
        <v/>
      </c>
      <c r="K98" s="960" t="str">
        <f t="shared" si="3"/>
        <v/>
      </c>
      <c r="L98" s="960" t="str">
        <f t="shared" si="4"/>
        <v/>
      </c>
      <c r="M98" s="937"/>
      <c r="N98" s="961" t="str">
        <f t="shared" si="22"/>
        <v/>
      </c>
      <c r="O98" s="962" t="str">
        <f t="shared" si="23"/>
        <v/>
      </c>
    </row>
    <row r="99" spans="1:15" x14ac:dyDescent="0.35">
      <c r="A99" s="1132"/>
      <c r="B99" s="959">
        <v>91</v>
      </c>
      <c r="C99" s="238"/>
      <c r="D99" s="23"/>
      <c r="E99" s="690" t="str">
        <f>IF(AND(D99="",C99=""),"",SUMIFS('1.1 Frais personnel'!$O$9:$O$68,'1.1 Frais personnel'!$D$9:$D$68,D99,'1.1 Frais personnel'!$C$9:$C$68,C99)+SUMIFS('1.2 Achat &amp; prestation'!$AA$11:$AA$50,'1.2 Achat &amp; prestation'!$D$11:$D$50,D99,'1.2 Achat &amp; prestation'!$C$11:$C$50,C99)+SUMIFS('1.3 Déplacement &amp; hébergement'!$N$9:$N$48,'1.3 Déplacement &amp; hébergement'!$D$9:$D$48,D99,'1.3 Déplacement &amp; hébergement'!$C$9:$C$48,C99)+SUMIFS('1.4 Contribution en nature'!$J$9:$J$48,'1.4 Contribution en nature'!$D$9:$D$48,D99,'1.4 Contribution en nature'!$C$9:$C$48,C99)+SUMIFS('1.6 Amortissement'!$O$9:$O$23,'1.6 Amortissement'!$D$9:$D$23,D99,'1.6 Amortissement'!$C$9:$C$23,C99))</f>
        <v/>
      </c>
      <c r="F99" s="936" t="str">
        <f t="shared" si="21"/>
        <v/>
      </c>
      <c r="G99" s="269"/>
      <c r="H99" s="932">
        <f t="shared" si="0"/>
        <v>0</v>
      </c>
      <c r="I99" s="933">
        <f t="shared" si="1"/>
        <v>0</v>
      </c>
      <c r="J99" s="960" t="str">
        <f t="shared" si="2"/>
        <v/>
      </c>
      <c r="K99" s="960" t="str">
        <f t="shared" si="3"/>
        <v/>
      </c>
      <c r="L99" s="960" t="str">
        <f t="shared" si="4"/>
        <v/>
      </c>
      <c r="M99" s="937"/>
      <c r="N99" s="961" t="str">
        <f t="shared" si="22"/>
        <v/>
      </c>
      <c r="O99" s="962" t="str">
        <f t="shared" si="23"/>
        <v/>
      </c>
    </row>
    <row r="100" spans="1:15" x14ac:dyDescent="0.35">
      <c r="A100" s="1132"/>
      <c r="B100" s="959">
        <v>92</v>
      </c>
      <c r="C100" s="238"/>
      <c r="D100" s="23"/>
      <c r="E100" s="690" t="str">
        <f>IF(AND(D100="",C100=""),"",SUMIFS('1.1 Frais personnel'!$O$9:$O$68,'1.1 Frais personnel'!$D$9:$D$68,D100,'1.1 Frais personnel'!$C$9:$C$68,C100)+SUMIFS('1.2 Achat &amp; prestation'!$AA$11:$AA$50,'1.2 Achat &amp; prestation'!$D$11:$D$50,D100,'1.2 Achat &amp; prestation'!$C$11:$C$50,C100)+SUMIFS('1.3 Déplacement &amp; hébergement'!$N$9:$N$48,'1.3 Déplacement &amp; hébergement'!$D$9:$D$48,D100,'1.3 Déplacement &amp; hébergement'!$C$9:$C$48,C100)+SUMIFS('1.4 Contribution en nature'!$J$9:$J$48,'1.4 Contribution en nature'!$D$9:$D$48,D100,'1.4 Contribution en nature'!$C$9:$C$48,C100)+SUMIFS('1.6 Amortissement'!$O$9:$O$23,'1.6 Amortissement'!$D$9:$D$23,D100,'1.6 Amortissement'!$C$9:$C$23,C100))</f>
        <v/>
      </c>
      <c r="F100" s="936" t="str">
        <f t="shared" si="21"/>
        <v/>
      </c>
      <c r="G100" s="269"/>
      <c r="H100" s="932">
        <f t="shared" si="0"/>
        <v>0</v>
      </c>
      <c r="I100" s="933">
        <f t="shared" si="1"/>
        <v>0</v>
      </c>
      <c r="J100" s="960" t="str">
        <f t="shared" si="2"/>
        <v/>
      </c>
      <c r="K100" s="960" t="str">
        <f t="shared" si="3"/>
        <v/>
      </c>
      <c r="L100" s="960" t="str">
        <f t="shared" si="4"/>
        <v/>
      </c>
      <c r="M100" s="937"/>
      <c r="N100" s="961" t="str">
        <f t="shared" si="22"/>
        <v/>
      </c>
      <c r="O100" s="962" t="str">
        <f t="shared" si="23"/>
        <v/>
      </c>
    </row>
    <row r="101" spans="1:15" x14ac:dyDescent="0.35">
      <c r="A101" s="1132"/>
      <c r="B101" s="959">
        <v>93</v>
      </c>
      <c r="C101" s="238"/>
      <c r="D101" s="23"/>
      <c r="E101" s="690" t="str">
        <f>IF(AND(D101="",C101=""),"",SUMIFS('1.1 Frais personnel'!$O$9:$O$68,'1.1 Frais personnel'!$D$9:$D$68,D101,'1.1 Frais personnel'!$C$9:$C$68,C101)+SUMIFS('1.2 Achat &amp; prestation'!$AA$11:$AA$50,'1.2 Achat &amp; prestation'!$D$11:$D$50,D101,'1.2 Achat &amp; prestation'!$C$11:$C$50,C101)+SUMIFS('1.3 Déplacement &amp; hébergement'!$N$9:$N$48,'1.3 Déplacement &amp; hébergement'!$D$9:$D$48,D101,'1.3 Déplacement &amp; hébergement'!$C$9:$C$48,C101)+SUMIFS('1.4 Contribution en nature'!$J$9:$J$48,'1.4 Contribution en nature'!$D$9:$D$48,D101,'1.4 Contribution en nature'!$C$9:$C$48,C101)+SUMIFS('1.6 Amortissement'!$O$9:$O$23,'1.6 Amortissement'!$D$9:$D$23,D101,'1.6 Amortissement'!$C$9:$C$23,C101))</f>
        <v/>
      </c>
      <c r="F101" s="936" t="str">
        <f t="shared" si="21"/>
        <v/>
      </c>
      <c r="G101" s="269"/>
      <c r="H101" s="932">
        <f t="shared" si="0"/>
        <v>0</v>
      </c>
      <c r="I101" s="933">
        <f t="shared" si="1"/>
        <v>0</v>
      </c>
      <c r="J101" s="960" t="str">
        <f t="shared" si="2"/>
        <v/>
      </c>
      <c r="K101" s="960" t="str">
        <f t="shared" si="3"/>
        <v/>
      </c>
      <c r="L101" s="960" t="str">
        <f t="shared" si="4"/>
        <v/>
      </c>
      <c r="M101" s="937"/>
      <c r="N101" s="961" t="str">
        <f t="shared" si="22"/>
        <v/>
      </c>
      <c r="O101" s="962" t="str">
        <f t="shared" si="23"/>
        <v/>
      </c>
    </row>
    <row r="102" spans="1:15" x14ac:dyDescent="0.35">
      <c r="B102" s="959">
        <v>94</v>
      </c>
      <c r="C102" s="238"/>
      <c r="D102" s="23"/>
      <c r="E102" s="690" t="str">
        <f>IF(AND(D102="",C102=""),"",SUMIFS('1.1 Frais personnel'!$O$9:$O$68,'1.1 Frais personnel'!$D$9:$D$68,D102,'1.1 Frais personnel'!$C$9:$C$68,C102)+SUMIFS('1.2 Achat &amp; prestation'!$AA$11:$AA$50,'1.2 Achat &amp; prestation'!$D$11:$D$50,D102,'1.2 Achat &amp; prestation'!$C$11:$C$50,C102)+SUMIFS('1.3 Déplacement &amp; hébergement'!$N$9:$N$48,'1.3 Déplacement &amp; hébergement'!$D$9:$D$48,D102,'1.3 Déplacement &amp; hébergement'!$C$9:$C$48,C102)+SUMIFS('1.4 Contribution en nature'!$J$9:$J$48,'1.4 Contribution en nature'!$D$9:$D$48,D102,'1.4 Contribution en nature'!$C$9:$C$48,C102)+SUMIFS('1.6 Amortissement'!$O$9:$O$23,'1.6 Amortissement'!$D$9:$D$23,D102,'1.6 Amortissement'!$C$9:$C$23,C102))</f>
        <v/>
      </c>
      <c r="F102" s="936" t="str">
        <f t="shared" si="21"/>
        <v/>
      </c>
      <c r="G102" s="269"/>
      <c r="H102" s="932">
        <f t="shared" si="0"/>
        <v>0</v>
      </c>
      <c r="I102" s="933">
        <f t="shared" si="1"/>
        <v>0</v>
      </c>
      <c r="J102" s="960" t="str">
        <f t="shared" si="2"/>
        <v/>
      </c>
      <c r="K102" s="960" t="str">
        <f t="shared" si="3"/>
        <v/>
      </c>
      <c r="L102" s="960" t="str">
        <f t="shared" si="4"/>
        <v/>
      </c>
      <c r="M102" s="937"/>
      <c r="N102" s="961" t="str">
        <f t="shared" si="22"/>
        <v/>
      </c>
      <c r="O102" s="962" t="str">
        <f t="shared" si="23"/>
        <v/>
      </c>
    </row>
    <row r="103" spans="1:15" x14ac:dyDescent="0.35">
      <c r="B103" s="959">
        <v>95</v>
      </c>
      <c r="C103" s="238"/>
      <c r="D103" s="23"/>
      <c r="E103" s="690" t="str">
        <f>IF(AND(D103="",C103=""),"",SUMIFS('1.1 Frais personnel'!$O$9:$O$68,'1.1 Frais personnel'!$D$9:$D$68,D103,'1.1 Frais personnel'!$C$9:$C$68,C103)+SUMIFS('1.2 Achat &amp; prestation'!$AA$11:$AA$50,'1.2 Achat &amp; prestation'!$D$11:$D$50,D103,'1.2 Achat &amp; prestation'!$C$11:$C$50,C103)+SUMIFS('1.3 Déplacement &amp; hébergement'!$N$9:$N$48,'1.3 Déplacement &amp; hébergement'!$D$9:$D$48,D103,'1.3 Déplacement &amp; hébergement'!$C$9:$C$48,C103)+SUMIFS('1.4 Contribution en nature'!$J$9:$J$48,'1.4 Contribution en nature'!$D$9:$D$48,D103,'1.4 Contribution en nature'!$C$9:$C$48,C103)+SUMIFS('1.6 Amortissement'!$O$9:$O$23,'1.6 Amortissement'!$D$9:$D$23,D103,'1.6 Amortissement'!$C$9:$C$23,C103))</f>
        <v/>
      </c>
      <c r="F103" s="936" t="str">
        <f t="shared" si="21"/>
        <v/>
      </c>
      <c r="G103" s="269"/>
      <c r="H103" s="932">
        <f t="shared" si="0"/>
        <v>0</v>
      </c>
      <c r="I103" s="933">
        <f t="shared" si="1"/>
        <v>0</v>
      </c>
      <c r="J103" s="960" t="str">
        <f t="shared" si="2"/>
        <v/>
      </c>
      <c r="K103" s="960" t="str">
        <f t="shared" si="3"/>
        <v/>
      </c>
      <c r="L103" s="960" t="str">
        <f t="shared" si="4"/>
        <v/>
      </c>
      <c r="M103" s="937"/>
      <c r="N103" s="961" t="str">
        <f t="shared" si="22"/>
        <v/>
      </c>
      <c r="O103" s="962" t="str">
        <f t="shared" si="23"/>
        <v/>
      </c>
    </row>
    <row r="104" spans="1:15" x14ac:dyDescent="0.35">
      <c r="B104" s="959">
        <v>96</v>
      </c>
      <c r="C104" s="238"/>
      <c r="D104" s="23"/>
      <c r="E104" s="690" t="str">
        <f>IF(AND(D104="",C104=""),"",SUMIFS('1.1 Frais personnel'!$O$9:$O$68,'1.1 Frais personnel'!$D$9:$D$68,D104,'1.1 Frais personnel'!$C$9:$C$68,C104)+SUMIFS('1.2 Achat &amp; prestation'!$AA$11:$AA$50,'1.2 Achat &amp; prestation'!$D$11:$D$50,D104,'1.2 Achat &amp; prestation'!$C$11:$C$50,C104)+SUMIFS('1.3 Déplacement &amp; hébergement'!$N$9:$N$48,'1.3 Déplacement &amp; hébergement'!$D$9:$D$48,D104,'1.3 Déplacement &amp; hébergement'!$C$9:$C$48,C104)+SUMIFS('1.4 Contribution en nature'!$J$9:$J$48,'1.4 Contribution en nature'!$D$9:$D$48,D104,'1.4 Contribution en nature'!$C$9:$C$48,C104)+SUMIFS('1.6 Amortissement'!$O$9:$O$23,'1.6 Amortissement'!$D$9:$D$23,D104,'1.6 Amortissement'!$C$9:$C$23,C104))</f>
        <v/>
      </c>
      <c r="F104" s="936" t="str">
        <f t="shared" si="21"/>
        <v/>
      </c>
      <c r="G104" s="269"/>
      <c r="H104" s="932">
        <f t="shared" si="0"/>
        <v>0</v>
      </c>
      <c r="I104" s="933">
        <f t="shared" si="1"/>
        <v>0</v>
      </c>
      <c r="J104" s="960" t="str">
        <f t="shared" si="2"/>
        <v/>
      </c>
      <c r="K104" s="960" t="str">
        <f t="shared" si="3"/>
        <v/>
      </c>
      <c r="L104" s="960" t="str">
        <f t="shared" si="4"/>
        <v/>
      </c>
      <c r="M104" s="937"/>
      <c r="N104" s="961" t="str">
        <f t="shared" si="22"/>
        <v/>
      </c>
      <c r="O104" s="962" t="str">
        <f t="shared" si="23"/>
        <v/>
      </c>
    </row>
    <row r="105" spans="1:15" x14ac:dyDescent="0.35">
      <c r="B105" s="959">
        <v>97</v>
      </c>
      <c r="C105" s="238"/>
      <c r="D105" s="23"/>
      <c r="E105" s="690" t="str">
        <f>IF(AND(D105="",C105=""),"",SUMIFS('1.1 Frais personnel'!$O$9:$O$68,'1.1 Frais personnel'!$D$9:$D$68,D105,'1.1 Frais personnel'!$C$9:$C$68,C105)+SUMIFS('1.2 Achat &amp; prestation'!$AA$11:$AA$50,'1.2 Achat &amp; prestation'!$D$11:$D$50,D105,'1.2 Achat &amp; prestation'!$C$11:$C$50,C105)+SUMIFS('1.3 Déplacement &amp; hébergement'!$N$9:$N$48,'1.3 Déplacement &amp; hébergement'!$D$9:$D$48,D105,'1.3 Déplacement &amp; hébergement'!$C$9:$C$48,C105)+SUMIFS('1.4 Contribution en nature'!$J$9:$J$48,'1.4 Contribution en nature'!$D$9:$D$48,D105,'1.4 Contribution en nature'!$C$9:$C$48,C105)+SUMIFS('1.6 Amortissement'!$O$9:$O$23,'1.6 Amortissement'!$D$9:$D$23,D105,'1.6 Amortissement'!$C$9:$C$23,C105))</f>
        <v/>
      </c>
      <c r="F105" s="936" t="str">
        <f t="shared" si="21"/>
        <v/>
      </c>
      <c r="G105" s="269"/>
      <c r="H105" s="932">
        <f t="shared" si="0"/>
        <v>0</v>
      </c>
      <c r="I105" s="933">
        <f t="shared" si="1"/>
        <v>0</v>
      </c>
      <c r="J105" s="960" t="str">
        <f t="shared" si="2"/>
        <v/>
      </c>
      <c r="K105" s="960" t="str">
        <f t="shared" si="3"/>
        <v/>
      </c>
      <c r="L105" s="960" t="str">
        <f t="shared" si="4"/>
        <v/>
      </c>
      <c r="M105" s="937"/>
      <c r="N105" s="961" t="str">
        <f t="shared" si="22"/>
        <v/>
      </c>
      <c r="O105" s="962" t="str">
        <f t="shared" si="23"/>
        <v/>
      </c>
    </row>
    <row r="106" spans="1:15" x14ac:dyDescent="0.35">
      <c r="B106" s="959">
        <v>98</v>
      </c>
      <c r="C106" s="238"/>
      <c r="D106" s="23"/>
      <c r="E106" s="690" t="str">
        <f>IF(AND(D106="",C106=""),"",SUMIFS('1.1 Frais personnel'!$O$9:$O$68,'1.1 Frais personnel'!$D$9:$D$68,D106,'1.1 Frais personnel'!$C$9:$C$68,C106)+SUMIFS('1.2 Achat &amp; prestation'!$AA$11:$AA$50,'1.2 Achat &amp; prestation'!$D$11:$D$50,D106,'1.2 Achat &amp; prestation'!$C$11:$C$50,C106)+SUMIFS('1.3 Déplacement &amp; hébergement'!$N$9:$N$48,'1.3 Déplacement &amp; hébergement'!$D$9:$D$48,D106,'1.3 Déplacement &amp; hébergement'!$C$9:$C$48,C106)+SUMIFS('1.4 Contribution en nature'!$J$9:$J$48,'1.4 Contribution en nature'!$D$9:$D$48,D106,'1.4 Contribution en nature'!$C$9:$C$48,C106)+SUMIFS('1.6 Amortissement'!$O$9:$O$23,'1.6 Amortissement'!$D$9:$D$23,D106,'1.6 Amortissement'!$C$9:$C$23,C106))</f>
        <v/>
      </c>
      <c r="F106" s="936" t="str">
        <f t="shared" si="21"/>
        <v/>
      </c>
      <c r="G106" s="269"/>
      <c r="H106" s="932">
        <f t="shared" si="0"/>
        <v>0</v>
      </c>
      <c r="I106" s="933">
        <f t="shared" si="1"/>
        <v>0</v>
      </c>
      <c r="J106" s="960" t="str">
        <f t="shared" si="2"/>
        <v/>
      </c>
      <c r="K106" s="960" t="str">
        <f t="shared" si="3"/>
        <v/>
      </c>
      <c r="L106" s="960" t="str">
        <f t="shared" si="4"/>
        <v/>
      </c>
      <c r="M106" s="937"/>
      <c r="N106" s="961" t="str">
        <f t="shared" si="22"/>
        <v/>
      </c>
      <c r="O106" s="962" t="str">
        <f t="shared" si="23"/>
        <v/>
      </c>
    </row>
    <row r="107" spans="1:15" x14ac:dyDescent="0.35">
      <c r="B107" s="959">
        <v>99</v>
      </c>
      <c r="C107" s="238"/>
      <c r="D107" s="23"/>
      <c r="E107" s="690" t="str">
        <f>IF(AND(D107="",C107=""),"",SUMIFS('1.1 Frais personnel'!$O$9:$O$68,'1.1 Frais personnel'!$D$9:$D$68,D107,'1.1 Frais personnel'!$C$9:$C$68,C107)+SUMIFS('1.2 Achat &amp; prestation'!$AA$11:$AA$50,'1.2 Achat &amp; prestation'!$D$11:$D$50,D107,'1.2 Achat &amp; prestation'!$C$11:$C$50,C107)+SUMIFS('1.3 Déplacement &amp; hébergement'!$N$9:$N$48,'1.3 Déplacement &amp; hébergement'!$D$9:$D$48,D107,'1.3 Déplacement &amp; hébergement'!$C$9:$C$48,C107)+SUMIFS('1.4 Contribution en nature'!$J$9:$J$48,'1.4 Contribution en nature'!$D$9:$D$48,D107,'1.4 Contribution en nature'!$C$9:$C$48,C107)+SUMIFS('1.6 Amortissement'!$O$9:$O$23,'1.6 Amortissement'!$D$9:$D$23,D107,'1.6 Amortissement'!$C$9:$C$23,C107))</f>
        <v/>
      </c>
      <c r="F107" s="936" t="str">
        <f t="shared" si="21"/>
        <v/>
      </c>
      <c r="G107" s="269"/>
      <c r="H107" s="932">
        <f t="shared" si="0"/>
        <v>0</v>
      </c>
      <c r="I107" s="933">
        <f t="shared" si="1"/>
        <v>0</v>
      </c>
      <c r="J107" s="960" t="str">
        <f t="shared" si="2"/>
        <v/>
      </c>
      <c r="K107" s="960" t="str">
        <f t="shared" si="3"/>
        <v/>
      </c>
      <c r="L107" s="960" t="str">
        <f t="shared" si="4"/>
        <v/>
      </c>
      <c r="M107" s="937"/>
      <c r="N107" s="961" t="str">
        <f t="shared" si="22"/>
        <v/>
      </c>
      <c r="O107" s="962" t="str">
        <f t="shared" si="23"/>
        <v/>
      </c>
    </row>
    <row r="108" spans="1:15" ht="15" thickBot="1" x14ac:dyDescent="0.4">
      <c r="B108" s="963">
        <v>100</v>
      </c>
      <c r="C108" s="240"/>
      <c r="D108" s="24"/>
      <c r="E108" s="713" t="str">
        <f>IF(AND(D108="",C108=""),"",SUMIFS('1.1 Frais personnel'!$O$9:$O$68,'1.1 Frais personnel'!$D$9:$D$68,D108,'1.1 Frais personnel'!$C$9:$C$68,C108)+SUMIFS('1.2 Achat &amp; prestation'!$AA$11:$AA$50,'1.2 Achat &amp; prestation'!$D$11:$D$50,D108,'1.2 Achat &amp; prestation'!$C$11:$C$50,C108)+SUMIFS('1.3 Déplacement &amp; hébergement'!$N$9:$N$48,'1.3 Déplacement &amp; hébergement'!$D$9:$D$48,D108,'1.3 Déplacement &amp; hébergement'!$C$9:$C$48,C108)+SUMIFS('1.4 Contribution en nature'!$J$9:$J$48,'1.4 Contribution en nature'!$D$9:$D$48,D108,'1.4 Contribution en nature'!$C$9:$C$48,C108)+SUMIFS('1.6 Amortissement'!$O$9:$O$23,'1.6 Amortissement'!$D$9:$D$23,D108,'1.6 Amortissement'!$C$9:$C$23,C108))</f>
        <v/>
      </c>
      <c r="F108" s="942" t="str">
        <f t="shared" si="21"/>
        <v/>
      </c>
      <c r="G108" s="318"/>
      <c r="H108" s="938">
        <f t="shared" si="0"/>
        <v>0</v>
      </c>
      <c r="I108" s="939">
        <f t="shared" si="1"/>
        <v>0</v>
      </c>
      <c r="J108" s="964" t="str">
        <f t="shared" si="2"/>
        <v/>
      </c>
      <c r="K108" s="964" t="str">
        <f t="shared" si="3"/>
        <v/>
      </c>
      <c r="L108" s="964" t="str">
        <f t="shared" si="4"/>
        <v/>
      </c>
      <c r="M108" s="943"/>
      <c r="N108" s="965" t="str">
        <f t="shared" si="22"/>
        <v/>
      </c>
      <c r="O108" s="966" t="str">
        <f t="shared" si="23"/>
        <v/>
      </c>
    </row>
    <row r="109" spans="1:15" ht="15" thickBot="1" x14ac:dyDescent="0.4">
      <c r="C109" s="366"/>
      <c r="D109" s="581"/>
      <c r="E109" s="967" t="s">
        <v>23</v>
      </c>
      <c r="F109" s="968">
        <f>SUM(F9:F108)</f>
        <v>0</v>
      </c>
      <c r="G109" s="366"/>
      <c r="H109" s="366"/>
      <c r="I109" s="366"/>
      <c r="J109" s="366"/>
      <c r="K109" s="967" t="s">
        <v>23</v>
      </c>
      <c r="L109" s="332">
        <f t="shared" ref="L109" si="24">SUM(L9:L108)</f>
        <v>0</v>
      </c>
      <c r="M109" s="366"/>
      <c r="N109" s="949" t="s">
        <v>23</v>
      </c>
      <c r="O109" s="303">
        <f>SUM(O9:O108)</f>
        <v>0</v>
      </c>
    </row>
    <row r="110" spans="1:15" ht="15" thickBot="1" x14ac:dyDescent="0.4"/>
    <row r="111" spans="1:15" x14ac:dyDescent="0.35">
      <c r="D111" s="319" t="s">
        <v>141</v>
      </c>
      <c r="E111" s="320"/>
      <c r="F111" s="321"/>
    </row>
    <row r="112" spans="1:15" x14ac:dyDescent="0.35">
      <c r="D112" s="322"/>
      <c r="E112" s="323"/>
      <c r="F112" s="324"/>
    </row>
    <row r="113" spans="4:6" x14ac:dyDescent="0.35">
      <c r="D113" s="325" t="s">
        <v>142</v>
      </c>
      <c r="E113" s="323"/>
      <c r="F113" s="324"/>
    </row>
    <row r="114" spans="4:6" x14ac:dyDescent="0.35">
      <c r="D114" s="326"/>
      <c r="E114" s="323"/>
      <c r="F114" s="324"/>
    </row>
    <row r="115" spans="4:6" x14ac:dyDescent="0.35">
      <c r="D115" s="326"/>
      <c r="E115" s="323"/>
      <c r="F115" s="324"/>
    </row>
    <row r="116" spans="4:6" x14ac:dyDescent="0.35">
      <c r="D116" s="327" t="s">
        <v>27</v>
      </c>
      <c r="E116" s="323"/>
      <c r="F116" s="324"/>
    </row>
    <row r="117" spans="4:6" x14ac:dyDescent="0.35">
      <c r="D117" s="328"/>
      <c r="E117" s="323"/>
      <c r="F117" s="324"/>
    </row>
    <row r="118" spans="4:6" x14ac:dyDescent="0.35">
      <c r="D118" s="328"/>
      <c r="E118" s="323"/>
      <c r="F118" s="324"/>
    </row>
    <row r="119" spans="4:6" x14ac:dyDescent="0.35">
      <c r="D119" s="328"/>
      <c r="E119" s="323"/>
      <c r="F119" s="324"/>
    </row>
    <row r="120" spans="4:6" x14ac:dyDescent="0.35">
      <c r="D120" s="328"/>
      <c r="E120" s="323"/>
      <c r="F120" s="324"/>
    </row>
    <row r="121" spans="4:6" ht="15" thickBot="1" x14ac:dyDescent="0.4">
      <c r="D121" s="329"/>
      <c r="E121" s="330"/>
      <c r="F121" s="331"/>
    </row>
  </sheetData>
  <sheetProtection algorithmName="SHA-512" hashValue="FnhuZ8ZJtqUaEUOS8HzLjhG9zailUT1fDwrIwv/63EpkalyOwI5blviK2FW9YpEzdQ6b7XasvxNUgyqSSjBLwg==" saltValue="QnqTZTQRqThaByJmWtdumg==" spinCount="100000" sheet="1" formatCells="0" formatColumns="0" formatRows="0" insertColumns="0" insertRows="0" insertHyperlinks="0" deleteColumns="0" deleteRows="0" sort="0" autoFilter="0" pivotTables="0"/>
  <mergeCells count="9">
    <mergeCell ref="D2:G2"/>
    <mergeCell ref="D3:G3"/>
    <mergeCell ref="A99:A101"/>
    <mergeCell ref="H5:O5"/>
    <mergeCell ref="A6:A7"/>
    <mergeCell ref="A8:A95"/>
    <mergeCell ref="A96:A98"/>
    <mergeCell ref="B6:B7"/>
    <mergeCell ref="B5:G5"/>
  </mergeCells>
  <conditionalFormatting sqref="H9:K108">
    <cfRule type="expression" dxfId="34" priority="1">
      <formula>H9&lt;&gt;C9</formula>
    </cfRule>
  </conditionalFormatting>
  <conditionalFormatting sqref="N8:N108">
    <cfRule type="containsText" dxfId="33" priority="2" operator="containsText" text="KO">
      <formula>NOT(ISERROR(SEARCH("KO",N8)))</formula>
    </cfRule>
    <cfRule type="containsText" dxfId="32" priority="3" operator="containsText" text="OK">
      <formula>NOT(ISERROR(SEARCH("OK",N8)))</formula>
    </cfRule>
  </conditionalFormatting>
  <dataValidations count="2">
    <dataValidation type="list" allowBlank="1" showInputMessage="1" showErrorMessage="1" sqref="D8:D108" xr:uid="{7F9E3637-3945-407A-839B-34233B152F25}">
      <formula1>"Création groupes opérationnels, Projets groupes opérationnels, Diffusion résultats"</formula1>
    </dataValidation>
    <dataValidation type="list" allowBlank="1" showInputMessage="1" showErrorMessage="1" sqref="C8:C108" xr:uid="{AF3FC047-D714-4F6C-B9C6-1F5D6DC0C7B9}">
      <formula1>"Chef de file,Partenaire 1,Partenaire 2, Partenaire 3,Partenaire 4,Partenaire 5, Partenaire 6"</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27CF-5E1F-48CC-8677-A9BBD721DCD2}">
  <sheetPr>
    <tabColor theme="9" tint="0.39997558519241921"/>
  </sheetPr>
  <dimension ref="A1:R119"/>
  <sheetViews>
    <sheetView showGridLines="0" zoomScale="70" zoomScaleNormal="70" workbookViewId="0">
      <selection activeCell="F8" sqref="F8"/>
    </sheetView>
  </sheetViews>
  <sheetFormatPr baseColWidth="10" defaultColWidth="11.54296875" defaultRowHeight="14.5" x14ac:dyDescent="0.35"/>
  <cols>
    <col min="1" max="2" width="19.6328125" style="366" customWidth="1"/>
    <col min="3" max="3" width="16.6328125" style="366" customWidth="1"/>
    <col min="4" max="4" width="20.08984375" style="366" customWidth="1"/>
    <col min="5" max="5" width="79.453125" style="366" customWidth="1"/>
    <col min="6" max="6" width="28.1796875" style="366" customWidth="1"/>
    <col min="7" max="7" width="51.453125" style="366" customWidth="1"/>
    <col min="8" max="8" width="26.1796875" style="366" bestFit="1" customWidth="1"/>
    <col min="9" max="9" width="24.08984375" style="366" customWidth="1"/>
    <col min="10" max="10" width="18.6328125" style="366" customWidth="1"/>
    <col min="11" max="11" width="19.1796875" style="366" bestFit="1" customWidth="1"/>
    <col min="12" max="12" width="21.453125" style="366" customWidth="1"/>
    <col min="13" max="13" width="28.7265625" style="366" customWidth="1"/>
    <col min="14" max="14" width="21.36328125" style="366" customWidth="1"/>
    <col min="15" max="15" width="15.6328125" style="366" customWidth="1"/>
    <col min="16" max="16" width="18.6328125" style="366" customWidth="1"/>
    <col min="17" max="17" width="24.26953125" style="366" customWidth="1"/>
    <col min="18" max="18" width="15.6328125" style="366" customWidth="1"/>
    <col min="19" max="19" width="29" style="366" customWidth="1"/>
    <col min="20" max="20" width="15.6328125" style="366" customWidth="1"/>
    <col min="21" max="21" width="21.08984375" style="366" customWidth="1"/>
    <col min="22" max="22" width="31.26953125" style="366" customWidth="1"/>
    <col min="23" max="27" width="15.6328125" style="366" customWidth="1"/>
    <col min="28" max="28" width="16.6328125" style="366" customWidth="1"/>
    <col min="29" max="29" width="16.81640625" style="366" customWidth="1"/>
    <col min="30" max="32" width="16.6328125" style="366" customWidth="1"/>
    <col min="33" max="16384" width="11.54296875" style="366"/>
  </cols>
  <sheetData>
    <row r="1" spans="1:18" ht="45" customHeight="1" thickBot="1" x14ac:dyDescent="0.4">
      <c r="A1" s="1159" t="s">
        <v>58</v>
      </c>
      <c r="B1" s="1160"/>
      <c r="C1" s="1160"/>
      <c r="D1" s="1160"/>
      <c r="E1" s="1160"/>
      <c r="F1" s="1160"/>
      <c r="G1" s="1160"/>
      <c r="H1" s="1160"/>
      <c r="I1" s="1160"/>
      <c r="J1" s="1160"/>
      <c r="K1" s="1160"/>
      <c r="L1" s="1160"/>
      <c r="M1" s="1160"/>
      <c r="N1" s="1160"/>
      <c r="O1" s="1160"/>
      <c r="P1" s="1160"/>
      <c r="Q1" s="1160"/>
      <c r="R1" s="1161"/>
    </row>
    <row r="2" spans="1:18" ht="19" customHeight="1" thickBot="1" x14ac:dyDescent="0.4">
      <c r="A2" s="1178" t="s">
        <v>62</v>
      </c>
      <c r="B2" s="1179"/>
      <c r="C2" s="1179"/>
      <c r="D2" s="1194" t="s">
        <v>262</v>
      </c>
      <c r="E2" s="1195"/>
      <c r="F2" s="1196"/>
    </row>
    <row r="3" spans="1:18" ht="23.5" customHeight="1" x14ac:dyDescent="0.35">
      <c r="A3" s="1180" t="s">
        <v>13</v>
      </c>
      <c r="B3" s="1181"/>
      <c r="C3" s="367">
        <f>SUM('1.1 Frais personnel'!O69,'1.2 Achat &amp; prestation'!Y51,'1.2 Achat &amp; prestation'!Y100,'1.3 Déplacement &amp; hébergement'!L49,'1.4 Contribution en nature'!J49,'1.5 Coût participation agri'!N49,'1.6 Amortissement'!O24,'1.7 OCS'!F109)</f>
        <v>0</v>
      </c>
      <c r="D3" s="1194"/>
      <c r="E3" s="1195"/>
      <c r="F3" s="1196"/>
      <c r="G3" s="1197" t="s">
        <v>247</v>
      </c>
      <c r="H3" s="1198"/>
      <c r="I3" s="1198"/>
    </row>
    <row r="4" spans="1:18" ht="19" customHeight="1" x14ac:dyDescent="0.35">
      <c r="A4" s="1180" t="s">
        <v>14</v>
      </c>
      <c r="B4" s="1181"/>
      <c r="C4" s="367">
        <f>SUM('1.2 Achat &amp; prestation'!Z51,'1.2 Achat &amp; prestation'!Z100,'1.3 Déplacement &amp; hébergement'!M49)</f>
        <v>0</v>
      </c>
      <c r="D4" s="1194"/>
      <c r="E4" s="1195"/>
      <c r="F4" s="1196"/>
      <c r="G4" s="1186" t="str">
        <f>IF(Accueil!A9="SAISIR L'INTITULE DE L'OPERATION","SAISIR L'INTITULE DE L'OPERATION EN LIGNE 9 DE L'ONGLET ACCUEIL",Accueil!A9)</f>
        <v>SAISIR L'INTITULE DE L'OPERATION EN LIGNE 9 DE L'ONGLET ACCUEIL</v>
      </c>
      <c r="H4" s="1187"/>
      <c r="I4" s="1187"/>
    </row>
    <row r="5" spans="1:18" ht="19" customHeight="1" thickBot="1" x14ac:dyDescent="0.4">
      <c r="A5" s="1184" t="s">
        <v>15</v>
      </c>
      <c r="B5" s="1185"/>
      <c r="C5" s="368">
        <f>SUM(C3:C4)</f>
        <v>0</v>
      </c>
      <c r="D5" s="1194"/>
      <c r="E5" s="1195"/>
      <c r="F5" s="1196"/>
      <c r="G5" s="1186"/>
      <c r="H5" s="1187"/>
      <c r="I5" s="1187"/>
    </row>
    <row r="6" spans="1:18" ht="118.5" customHeight="1" thickBot="1" x14ac:dyDescent="0.4">
      <c r="A6" s="1182" t="s">
        <v>391</v>
      </c>
      <c r="B6" s="1183"/>
      <c r="C6" s="369">
        <f>'A-Recettes'!K18</f>
        <v>0</v>
      </c>
      <c r="D6" s="1188" t="s">
        <v>263</v>
      </c>
      <c r="E6" s="1189"/>
      <c r="F6" s="370" t="str">
        <f>IF(C3&gt;1000000,"Plafond non respecté (dans le cas où les recettes nettes ne sont pas à déduire), veuillez revoir vos dépenses","Plafond respecté")</f>
        <v>Plafond respecté</v>
      </c>
    </row>
    <row r="7" spans="1:18" ht="118.5" customHeight="1" thickBot="1" x14ac:dyDescent="0.65">
      <c r="A7" s="1176" t="s">
        <v>388</v>
      </c>
      <c r="B7" s="1177"/>
      <c r="C7" s="373">
        <f>C22</f>
        <v>0</v>
      </c>
      <c r="D7" s="1192" t="s">
        <v>278</v>
      </c>
      <c r="E7" s="1193"/>
      <c r="F7" s="371" t="str">
        <f>IF(F22&gt;(C22-'1.4 Contribution en nature'!J49),"Plafond non respecté (dans le cas où les recettes nettes ne sont pas à déduire), veuillez revoir vos dépenses","Plafond respecté")</f>
        <v>Plafond respecté</v>
      </c>
      <c r="G7" s="372"/>
    </row>
    <row r="8" spans="1:18" ht="43.5" customHeight="1" thickBot="1" x14ac:dyDescent="0.4">
      <c r="A8" s="1176" t="s">
        <v>389</v>
      </c>
      <c r="B8" s="1177"/>
      <c r="C8" s="373">
        <f>F22</f>
        <v>0</v>
      </c>
      <c r="D8" s="1190" t="s">
        <v>264</v>
      </c>
      <c r="E8" s="1191"/>
      <c r="F8" s="374" t="s">
        <v>59</v>
      </c>
      <c r="G8" s="375"/>
    </row>
    <row r="9" spans="1:18" ht="15.5" x14ac:dyDescent="0.35">
      <c r="A9" s="1208" t="s">
        <v>16</v>
      </c>
      <c r="B9" s="1209"/>
      <c r="C9" s="376">
        <f>I22</f>
        <v>0</v>
      </c>
    </row>
    <row r="10" spans="1:18" ht="15.5" x14ac:dyDescent="0.35">
      <c r="A10" s="1205" t="s">
        <v>17</v>
      </c>
      <c r="B10" s="1206"/>
      <c r="C10" s="377">
        <f>L22</f>
        <v>0</v>
      </c>
    </row>
    <row r="11" spans="1:18" ht="30.5" customHeight="1" thickBot="1" x14ac:dyDescent="0.4">
      <c r="A11" s="1210" t="s">
        <v>308</v>
      </c>
      <c r="B11" s="1211"/>
      <c r="C11" s="378">
        <f>U22</f>
        <v>0</v>
      </c>
    </row>
    <row r="13" spans="1:18" ht="18" thickBot="1" x14ac:dyDescent="0.4">
      <c r="A13" s="379" t="s">
        <v>297</v>
      </c>
    </row>
    <row r="14" spans="1:18" ht="72" customHeight="1" x14ac:dyDescent="0.35">
      <c r="A14" s="1165" t="s">
        <v>309</v>
      </c>
      <c r="B14" s="1167" t="s">
        <v>60</v>
      </c>
      <c r="C14" s="1167" t="s">
        <v>57</v>
      </c>
      <c r="D14" s="1167" t="s">
        <v>249</v>
      </c>
      <c r="E14" s="380" t="s">
        <v>248</v>
      </c>
      <c r="F14" s="380" t="s">
        <v>379</v>
      </c>
      <c r="G14" s="380" t="s">
        <v>371</v>
      </c>
      <c r="H14" s="380" t="s">
        <v>361</v>
      </c>
      <c r="I14" s="380" t="s">
        <v>18</v>
      </c>
      <c r="J14" s="380" t="s">
        <v>359</v>
      </c>
      <c r="K14" s="380" t="s">
        <v>360</v>
      </c>
      <c r="L14" s="380" t="s">
        <v>378</v>
      </c>
      <c r="M14" s="380" t="s">
        <v>363</v>
      </c>
      <c r="N14" s="380" t="s">
        <v>365</v>
      </c>
      <c r="O14" s="380" t="s">
        <v>366</v>
      </c>
      <c r="P14" s="380" t="s">
        <v>288</v>
      </c>
      <c r="Q14" s="380" t="s">
        <v>289</v>
      </c>
    </row>
    <row r="15" spans="1:18" ht="298" customHeight="1" thickBot="1" x14ac:dyDescent="0.4">
      <c r="A15" s="1166"/>
      <c r="B15" s="1207"/>
      <c r="C15" s="1168"/>
      <c r="D15" s="1168"/>
      <c r="E15" s="381" t="s">
        <v>273</v>
      </c>
      <c r="F15" s="382" t="s">
        <v>250</v>
      </c>
      <c r="G15" s="381" t="s">
        <v>358</v>
      </c>
      <c r="H15" s="381" t="s">
        <v>374</v>
      </c>
      <c r="I15" s="381" t="s">
        <v>372</v>
      </c>
      <c r="J15" s="381" t="s">
        <v>275</v>
      </c>
      <c r="K15" s="381" t="s">
        <v>275</v>
      </c>
      <c r="L15" s="381" t="s">
        <v>372</v>
      </c>
      <c r="M15" s="381" t="s">
        <v>373</v>
      </c>
      <c r="N15" s="381" t="s">
        <v>364</v>
      </c>
      <c r="O15" s="381"/>
      <c r="P15" s="381" t="s">
        <v>279</v>
      </c>
      <c r="Q15" s="381"/>
    </row>
    <row r="16" spans="1:18" ht="29" customHeight="1" x14ac:dyDescent="0.35">
      <c r="A16" s="1171" t="s">
        <v>265</v>
      </c>
      <c r="B16" s="383" t="s">
        <v>193</v>
      </c>
      <c r="C16" s="384">
        <f>SUMIFS('1.2 Achat &amp; prestation'!$AA$11:$AA$50,'1.2 Achat &amp; prestation'!$D$11:$D$50,'Syn pf bénéficiaire'!B16,'1.2 Achat &amp; prestation'!$F$11:$F$50,"Oui")+SUMIFS('1.2 Achat &amp; prestation'!$AA$60:$AA$99,'1.2 Achat &amp; prestation'!$D$60:$D$99,'Syn pf bénéficiaire'!B16,'1.2 Achat &amp; prestation'!$F$60:$F$99,"Oui")</f>
        <v>0</v>
      </c>
      <c r="D16" s="333" t="str">
        <f>IF(C16=0,"- %",C16/C22)</f>
        <v>- %</v>
      </c>
      <c r="E16" s="424"/>
      <c r="F16" s="385">
        <f t="shared" ref="F16:F21" si="0">E16*C16</f>
        <v>0</v>
      </c>
      <c r="G16" s="1199"/>
      <c r="H16" s="1202" t="str">
        <f>_xlfn.IFS(G16="","Non concerné",G16&lt;(0.15*F22),"Non",G16=(0.15*F22),"Oui",G16&gt;(0.15*F22),"Oui")</f>
        <v>Non concerné</v>
      </c>
      <c r="I16" s="386" t="str">
        <f>IF(D16="- %","",IF(H16="Oui",ROUNDDOWN(F16-($G$16*D16),2),ROUNDDOWN(F16*0.85,2)))</f>
        <v/>
      </c>
      <c r="J16" s="1172">
        <v>0.85</v>
      </c>
      <c r="K16" s="1172">
        <v>0.15</v>
      </c>
      <c r="L16" s="386" t="str">
        <f>IF(I16="","",IF(H16="Oui",0.15*I16/0.85,F16-I16))</f>
        <v/>
      </c>
      <c r="M16" s="420" t="str">
        <f>IF(D16="- %","0,00€",IF(H16="Oui",L16,$G$16*D16))</f>
        <v>0,00€</v>
      </c>
      <c r="N16" s="386" t="str">
        <f>IF(L16="","",L16-M16)</f>
        <v/>
      </c>
      <c r="O16" s="386" t="str">
        <f>IF(D16="- %","",($G$16*D16)-M16)</f>
        <v/>
      </c>
      <c r="P16" s="386" t="str">
        <f t="shared" ref="P16:P21" si="1">IF(I16="","",C16-I16-L16-O16)</f>
        <v/>
      </c>
      <c r="Q16" s="361" t="str">
        <f t="shared" ref="Q16:Q21" si="2">IF(P16="","- %",P16/C16)</f>
        <v>- %</v>
      </c>
    </row>
    <row r="17" spans="1:18" ht="29" customHeight="1" x14ac:dyDescent="0.35">
      <c r="A17" s="1169"/>
      <c r="B17" s="387" t="s">
        <v>192</v>
      </c>
      <c r="C17" s="388">
        <f>SUMIFS('1.2 Achat &amp; prestation'!$AA$11:$AA$50,'1.2 Achat &amp; prestation'!$D$11:$D$50,'Syn pf bénéficiaire'!B17,'1.2 Achat &amp; prestation'!$F$11:$F$50,"Oui")+SUMIFS('1.2 Achat &amp; prestation'!$AA$60:$AA$99,'1.2 Achat &amp; prestation'!$D$60:$D$99,'Syn pf bénéficiaire'!B17,'1.2 Achat &amp; prestation'!$F$60:$F$99,"Oui")</f>
        <v>0</v>
      </c>
      <c r="D17" s="334" t="str">
        <f>IF(C17=0,"- %",C17/C22)</f>
        <v>- %</v>
      </c>
      <c r="E17" s="425"/>
      <c r="F17" s="389">
        <f t="shared" si="0"/>
        <v>0</v>
      </c>
      <c r="G17" s="1200"/>
      <c r="H17" s="1203"/>
      <c r="I17" s="390" t="str">
        <f t="shared" ref="I17:I21" si="3">IF(D17="- %","",IF(H17="Oui",ROUNDDOWN(F17-($G$16*D17),2),ROUNDDOWN(F17*0.85,2)))</f>
        <v/>
      </c>
      <c r="J17" s="1173"/>
      <c r="K17" s="1173"/>
      <c r="L17" s="390" t="str">
        <f t="shared" ref="L17:L21" si="4">IF(I17="","",IF(H17="Oui",0.15*I17/0.85,F17-I17))</f>
        <v/>
      </c>
      <c r="M17" s="421" t="str">
        <f t="shared" ref="M17:M21" si="5">IF(D17="- %","0,00€",IF(H17="Oui",L17,$G$16*D17))</f>
        <v>0,00€</v>
      </c>
      <c r="N17" s="390" t="str">
        <f t="shared" ref="N17:N21" si="6">IF(L17="","",L17-M17)</f>
        <v/>
      </c>
      <c r="O17" s="390" t="str">
        <f t="shared" ref="O17:O21" si="7">IF(D17="- %","",($G$16*D17)-M17)</f>
        <v/>
      </c>
      <c r="P17" s="390" t="str">
        <f t="shared" si="1"/>
        <v/>
      </c>
      <c r="Q17" s="335" t="str">
        <f t="shared" si="2"/>
        <v>- %</v>
      </c>
    </row>
    <row r="18" spans="1:18" ht="29" customHeight="1" thickBot="1" x14ac:dyDescent="0.4">
      <c r="A18" s="1170"/>
      <c r="B18" s="391" t="s">
        <v>206</v>
      </c>
      <c r="C18" s="392">
        <f>SUMIFS('1.2 Achat &amp; prestation'!$AA$11:$AA$50,'1.2 Achat &amp; prestation'!$D$11:$D$50,'Syn pf bénéficiaire'!B18,'1.2 Achat &amp; prestation'!$F$11:$F$50,"Oui")+SUMIFS('1.2 Achat &amp; prestation'!$AA$60:$AA$99,'1.2 Achat &amp; prestation'!$D$60:$D$99,'Syn pf bénéficiaire'!B18,'1.2 Achat &amp; prestation'!$F$60:$F$99,"Oui")</f>
        <v>0</v>
      </c>
      <c r="D18" s="336" t="str">
        <f>IF(C18=0,"- %",C18/C22)</f>
        <v>- %</v>
      </c>
      <c r="E18" s="426"/>
      <c r="F18" s="393">
        <f t="shared" si="0"/>
        <v>0</v>
      </c>
      <c r="G18" s="1200"/>
      <c r="H18" s="1203"/>
      <c r="I18" s="394" t="str">
        <f t="shared" si="3"/>
        <v/>
      </c>
      <c r="J18" s="1173"/>
      <c r="K18" s="1173"/>
      <c r="L18" s="395" t="str">
        <f t="shared" si="4"/>
        <v/>
      </c>
      <c r="M18" s="422" t="str">
        <f t="shared" si="5"/>
        <v>0,00€</v>
      </c>
      <c r="N18" s="395" t="str">
        <f t="shared" si="6"/>
        <v/>
      </c>
      <c r="O18" s="396" t="str">
        <f t="shared" si="7"/>
        <v/>
      </c>
      <c r="P18" s="396" t="str">
        <f t="shared" si="1"/>
        <v/>
      </c>
      <c r="Q18" s="363" t="str">
        <f t="shared" si="2"/>
        <v>- %</v>
      </c>
    </row>
    <row r="19" spans="1:18" ht="29" customHeight="1" x14ac:dyDescent="0.35">
      <c r="A19" s="1169" t="s">
        <v>266</v>
      </c>
      <c r="B19" s="397" t="s">
        <v>193</v>
      </c>
      <c r="C19" s="398">
        <f>SUMIFS('1.1 Frais personnel'!$O$9:$O$68,'1.1 Frais personnel'!$D$9:$D$68,'Syn pf bénéficiaire'!B19)+SUMIFS('1.2 Achat &amp; prestation'!$AA$11:$AA$50,'1.2 Achat &amp; prestation'!$D$11:$D$50,'Syn pf bénéficiaire'!B19,'1.2 Achat &amp; prestation'!$F$11:$F$50,"Non")+SUMIFS('1.2 Achat &amp; prestation'!$AA$60:$AA$99,'1.2 Achat &amp; prestation'!$D$60:$D$99,'Syn pf bénéficiaire'!B19,'1.2 Achat &amp; prestation'!$F$60:$F$99,"Non")+SUMIFS('1.3 Déplacement &amp; hébergement'!$N$9:$N$48,'1.3 Déplacement &amp; hébergement'!$D$9:$D$48,'Syn pf bénéficiaire'!B19)+SUMIFS('1.4 Contribution en nature'!$J$9:$J$48,'1.4 Contribution en nature'!$D$9:$D$48,'Syn pf bénéficiaire'!B19)+SUMIFS('1.5 Coût participation agri'!$N$9:$N$48,'1.5 Coût participation agri'!$D$9:$D$48,'Syn pf bénéficiaire'!B19)+SUMIFS('1.6 Amortissement'!$O$9:$O$23,'1.6 Amortissement'!$D$9:$D$23,'Syn pf bénéficiaire'!B19)+SUMIFS('1.7 OCS'!$F$9:$F$108,'1.7 OCS'!$D$9:$D$108,'Syn pf bénéficiaire'!B19)</f>
        <v>0</v>
      </c>
      <c r="D19" s="333" t="str">
        <f>IF(C19=0,"- %",C19/C22)</f>
        <v>- %</v>
      </c>
      <c r="E19" s="424"/>
      <c r="F19" s="399">
        <f t="shared" si="0"/>
        <v>0</v>
      </c>
      <c r="G19" s="1200"/>
      <c r="H19" s="1203"/>
      <c r="I19" s="386" t="str">
        <f t="shared" si="3"/>
        <v/>
      </c>
      <c r="J19" s="1173"/>
      <c r="K19" s="1173"/>
      <c r="L19" s="386" t="str">
        <f t="shared" si="4"/>
        <v/>
      </c>
      <c r="M19" s="420" t="str">
        <f t="shared" si="5"/>
        <v>0,00€</v>
      </c>
      <c r="N19" s="386" t="str">
        <f t="shared" si="6"/>
        <v/>
      </c>
      <c r="O19" s="386" t="str">
        <f t="shared" si="7"/>
        <v/>
      </c>
      <c r="P19" s="386" t="str">
        <f t="shared" si="1"/>
        <v/>
      </c>
      <c r="Q19" s="361" t="str">
        <f t="shared" si="2"/>
        <v>- %</v>
      </c>
    </row>
    <row r="20" spans="1:18" ht="29" customHeight="1" x14ac:dyDescent="0.35">
      <c r="A20" s="1169"/>
      <c r="B20" s="387" t="s">
        <v>192</v>
      </c>
      <c r="C20" s="388">
        <f>SUMIFS('1.1 Frais personnel'!$O$9:$O$68,'1.1 Frais personnel'!$D$9:$D$68,'Syn pf bénéficiaire'!B20)+SUMIFS('1.2 Achat &amp; prestation'!$AA$11:$AA$50,'1.2 Achat &amp; prestation'!$D$11:$D$50,'Syn pf bénéficiaire'!B20,'1.2 Achat &amp; prestation'!$F$11:$F$50,"Non")+SUMIFS('1.2 Achat &amp; prestation'!$AA$60:$AA$99,'1.2 Achat &amp; prestation'!$D$60:$D$99,'Syn pf bénéficiaire'!B20,'1.2 Achat &amp; prestation'!$F$60:$F$99,"Non")+SUMIFS('1.3 Déplacement &amp; hébergement'!$N$9:$N$48,'1.3 Déplacement &amp; hébergement'!$D$9:$D$48,'Syn pf bénéficiaire'!B20)+SUMIFS('1.4 Contribution en nature'!$J$9:$J$48,'1.4 Contribution en nature'!$D$9:$D$48,'Syn pf bénéficiaire'!B20)+SUMIFS('1.5 Coût participation agri'!$N$9:$N$48,'1.5 Coût participation agri'!$D$9:$D$48,'Syn pf bénéficiaire'!B20)+SUMIFS('1.6 Amortissement'!$O$9:$O$23,'1.6 Amortissement'!$D$9:$D$23,'Syn pf bénéficiaire'!B20)+SUMIFS('1.7 OCS'!$F$9:$F$108,'1.7 OCS'!$D$9:$D$108,'Syn pf bénéficiaire'!B20)</f>
        <v>0</v>
      </c>
      <c r="D20" s="334" t="str">
        <f>IF(C20=0,"- %",C20/C22)</f>
        <v>- %</v>
      </c>
      <c r="E20" s="425"/>
      <c r="F20" s="389">
        <f t="shared" si="0"/>
        <v>0</v>
      </c>
      <c r="G20" s="1200"/>
      <c r="H20" s="1203"/>
      <c r="I20" s="394" t="str">
        <f t="shared" si="3"/>
        <v/>
      </c>
      <c r="J20" s="1173"/>
      <c r="K20" s="1173"/>
      <c r="L20" s="390" t="str">
        <f t="shared" si="4"/>
        <v/>
      </c>
      <c r="M20" s="421" t="str">
        <f t="shared" si="5"/>
        <v>0,00€</v>
      </c>
      <c r="N20" s="390" t="str">
        <f>IF(L20="","",L20-M20)</f>
        <v/>
      </c>
      <c r="O20" s="390" t="str">
        <f t="shared" si="7"/>
        <v/>
      </c>
      <c r="P20" s="390" t="str">
        <f t="shared" si="1"/>
        <v/>
      </c>
      <c r="Q20" s="335" t="str">
        <f t="shared" si="2"/>
        <v>- %</v>
      </c>
    </row>
    <row r="21" spans="1:18" ht="29" customHeight="1" thickBot="1" x14ac:dyDescent="0.4">
      <c r="A21" s="1170"/>
      <c r="B21" s="391" t="s">
        <v>206</v>
      </c>
      <c r="C21" s="400">
        <f>SUMIFS('1.1 Frais personnel'!$O$9:$O$68,'1.1 Frais personnel'!$D$9:$D$68,'Syn pf bénéficiaire'!B21)+SUMIFS('1.2 Achat &amp; prestation'!$AA$11:$AA$50,'1.2 Achat &amp; prestation'!$D$11:$D$50,'Syn pf bénéficiaire'!B21,'1.2 Achat &amp; prestation'!$F$11:$F$50,"Non")+SUMIFS('1.2 Achat &amp; prestation'!$AA$60:$AA$99,'1.2 Achat &amp; prestation'!$D$60:$D$99,'Syn pf bénéficiaire'!B21,'1.2 Achat &amp; prestation'!$F$60:$F$99,"Non")+SUMIFS('1.3 Déplacement &amp; hébergement'!$N$9:$N$48,'1.3 Déplacement &amp; hébergement'!$D$9:$D$48,'Syn pf bénéficiaire'!B21)+SUMIFS('1.4 Contribution en nature'!$J$9:$J$48,'1.4 Contribution en nature'!$D$9:$D$48,'Syn pf bénéficiaire'!B21)+SUMIFS('1.5 Coût participation agri'!$N$9:$N$48,'1.5 Coût participation agri'!$D$9:$D$48,'Syn pf bénéficiaire'!B21)+SUMIFS('1.6 Amortissement'!$O$9:$O$23,'1.6 Amortissement'!$D$9:$D$23,'Syn pf bénéficiaire'!B21)+SUMIFS('1.7 OCS'!$F$9:$F$108,'1.7 OCS'!$D$9:$D$108,'Syn pf bénéficiaire'!B21)</f>
        <v>0</v>
      </c>
      <c r="D21" s="337" t="str">
        <f>IF(C21=0,"- %",C21/C22)</f>
        <v>- %</v>
      </c>
      <c r="E21" s="426"/>
      <c r="F21" s="401">
        <f t="shared" si="0"/>
        <v>0</v>
      </c>
      <c r="G21" s="1200"/>
      <c r="H21" s="1203"/>
      <c r="I21" s="395" t="str">
        <f t="shared" si="3"/>
        <v/>
      </c>
      <c r="J21" s="1174"/>
      <c r="K21" s="1174"/>
      <c r="L21" s="395" t="str">
        <f t="shared" si="4"/>
        <v/>
      </c>
      <c r="M21" s="422" t="str">
        <f t="shared" si="5"/>
        <v>0,00€</v>
      </c>
      <c r="N21" s="395" t="str">
        <f t="shared" si="6"/>
        <v/>
      </c>
      <c r="O21" s="396" t="str">
        <f t="shared" si="7"/>
        <v/>
      </c>
      <c r="P21" s="396" t="str">
        <f t="shared" si="1"/>
        <v/>
      </c>
      <c r="Q21" s="363" t="str">
        <f t="shared" si="2"/>
        <v>- %</v>
      </c>
    </row>
    <row r="22" spans="1:18" ht="15" thickBot="1" x14ac:dyDescent="0.4">
      <c r="A22" s="402"/>
      <c r="B22" s="403" t="s">
        <v>19</v>
      </c>
      <c r="C22" s="423">
        <f>SUM(C16:C21)</f>
        <v>0</v>
      </c>
      <c r="D22" s="338">
        <f>SUM(D16:D21)</f>
        <v>0</v>
      </c>
      <c r="E22" s="404"/>
      <c r="F22" s="405">
        <f>SUM(F16:F21)</f>
        <v>0</v>
      </c>
      <c r="G22" s="1201"/>
      <c r="H22" s="1204"/>
      <c r="I22" s="406">
        <f>ROUNDDOWN(SUM(I16:I21),2)</f>
        <v>0</v>
      </c>
      <c r="J22" s="407"/>
      <c r="K22" s="407"/>
      <c r="L22" s="408">
        <f>SUM(L16:L21)</f>
        <v>0</v>
      </c>
      <c r="M22" s="364">
        <f>SUM(M16:M21)</f>
        <v>0</v>
      </c>
      <c r="N22" s="365">
        <f>SUM(N16:N21)</f>
        <v>0</v>
      </c>
      <c r="O22" s="409">
        <f>SUM(O16:O21)</f>
        <v>0</v>
      </c>
      <c r="P22" s="410">
        <f>SUM(P16:P21)</f>
        <v>0</v>
      </c>
      <c r="Q22" s="362" t="str">
        <f>IF(P22=0,"- %",P22/C22)</f>
        <v>- %</v>
      </c>
    </row>
    <row r="24" spans="1:18" ht="18" thickBot="1" x14ac:dyDescent="0.4">
      <c r="A24" s="379"/>
    </row>
    <row r="25" spans="1:18" ht="21.5" thickBot="1" x14ac:dyDescent="0.4">
      <c r="A25" s="1136" t="s">
        <v>291</v>
      </c>
      <c r="B25" s="1137"/>
      <c r="C25" s="1137"/>
      <c r="D25" s="1137"/>
      <c r="E25" s="1137"/>
      <c r="F25" s="1137"/>
      <c r="G25" s="1137"/>
      <c r="H25" s="1137"/>
      <c r="I25" s="1137"/>
      <c r="J25" s="1137"/>
      <c r="K25" s="1137"/>
      <c r="L25" s="1137"/>
      <c r="M25" s="1137"/>
      <c r="N25" s="1137"/>
      <c r="O25" s="1137"/>
      <c r="P25" s="1137"/>
      <c r="Q25" s="1137"/>
      <c r="R25" s="1138"/>
    </row>
    <row r="26" spans="1:18" ht="15" thickBot="1" x14ac:dyDescent="0.4">
      <c r="A26" s="1145" t="s">
        <v>299</v>
      </c>
      <c r="B26" s="1139" t="s">
        <v>0</v>
      </c>
      <c r="C26" s="1140"/>
      <c r="D26" s="1140"/>
      <c r="E26" s="1140"/>
      <c r="F26" s="1140"/>
      <c r="G26" s="1140"/>
      <c r="H26" s="1140"/>
      <c r="I26" s="1140"/>
      <c r="J26" s="1140"/>
      <c r="K26" s="1140"/>
      <c r="L26" s="1140"/>
      <c r="M26" s="1140"/>
      <c r="N26" s="1140"/>
      <c r="O26" s="1140"/>
      <c r="P26" s="1140"/>
      <c r="Q26" s="1140"/>
      <c r="R26" s="1141"/>
    </row>
    <row r="27" spans="1:18" ht="145" x14ac:dyDescent="0.35">
      <c r="A27" s="1146"/>
      <c r="B27" s="411" t="s">
        <v>20</v>
      </c>
      <c r="C27" s="411" t="s">
        <v>357</v>
      </c>
      <c r="D27" s="411" t="s">
        <v>395</v>
      </c>
      <c r="E27" s="411" t="s">
        <v>375</v>
      </c>
      <c r="F27" s="412" t="s">
        <v>367</v>
      </c>
      <c r="G27" s="412" t="s">
        <v>368</v>
      </c>
      <c r="H27" s="411" t="s">
        <v>18</v>
      </c>
      <c r="I27" s="411" t="s">
        <v>378</v>
      </c>
      <c r="J27" s="411" t="s">
        <v>363</v>
      </c>
      <c r="K27" s="411" t="s">
        <v>365</v>
      </c>
      <c r="L27" s="411" t="s">
        <v>366</v>
      </c>
      <c r="M27" s="411" t="s">
        <v>298</v>
      </c>
      <c r="N27" s="412" t="s">
        <v>312</v>
      </c>
      <c r="O27" s="411" t="s">
        <v>300</v>
      </c>
      <c r="P27" s="411" t="s">
        <v>301</v>
      </c>
      <c r="Q27" s="413" t="s">
        <v>302</v>
      </c>
      <c r="R27" s="414" t="s">
        <v>313</v>
      </c>
    </row>
    <row r="28" spans="1:18" x14ac:dyDescent="0.35">
      <c r="A28" s="415" t="s">
        <v>292</v>
      </c>
      <c r="B28" s="339">
        <f>SUMIFS('1.1 Frais personnel'!$O$9:$O$68,'1.1 Frais personnel'!$C$9:$C$68,"Chef de file")</f>
        <v>0</v>
      </c>
      <c r="C28" s="1147"/>
      <c r="D28" s="1150">
        <f>SUM(B28*$E$19,SUMIFS('1.2 Achat &amp; prestation'!$AA$11:$AA$50,'1.2 Achat &amp; prestation'!$C$11:$C$50,"Chef de file",'1.2 Achat &amp; prestation'!$F$11:$F$50,"Oui")*$E$16,SUMIFS('1.2 Achat &amp; prestation'!$AA$11:$AA$50,'1.2 Achat &amp; prestation'!$C$11:$C$50,"Chef de file",'1.2 Achat &amp; prestation'!$F$11:$F$50,"Non")*$E$19,SUMIFS('1.2 Achat &amp; prestation'!$AA$60:$AA$99,'1.2 Achat &amp; prestation'!$C$60:$C$99,"Chef de file",'1.2 Achat &amp; prestation'!$F$60:$F$99,"Oui")*$E$16,SUMIFS('1.2 Achat &amp; prestation'!$AA$60:$AA$99,'1.2 Achat &amp; prestation'!$C$60:$C$99,"Chef de file",'1.2 Achat &amp; prestation'!$F$60:$F$99,"Non")*$E$19,B30*$E$19,B31*$E$19,B32*$E$19,B33*$E$19,B34*$E$19)</f>
        <v>0</v>
      </c>
      <c r="E28" s="1153"/>
      <c r="F28" s="1156"/>
      <c r="G28" s="1156"/>
      <c r="H28" s="1142">
        <f>IF(D28="","",IF($H$16="Oui",ROUNDDOWN(D28-E28,2),ROUNDDOWN(D28*0.85,2)))</f>
        <v>0</v>
      </c>
      <c r="I28" s="1142">
        <f>IF(D28="","",IF(H16="Oui",0.15*H28/0.85,D28-H28))</f>
        <v>0</v>
      </c>
      <c r="J28" s="1142">
        <f>IF(D28="","",IF(H16="Oui",I28,E28))</f>
        <v>0</v>
      </c>
      <c r="K28" s="1142">
        <f>IF(I28="","",I28-J28)</f>
        <v>0</v>
      </c>
      <c r="L28" s="1142" t="str">
        <f>IF(E28="","",E28-J28)</f>
        <v/>
      </c>
      <c r="M28" s="1153"/>
      <c r="N28" s="1156"/>
      <c r="O28" s="1153"/>
      <c r="P28" s="1142">
        <f>SUMIFS('1.4 Contribution en nature'!$J$9:$J$48,'1.4 Contribution en nature'!$C$9:$C$48,"Chef de file")</f>
        <v>0</v>
      </c>
      <c r="Q28" s="1153"/>
      <c r="R28" s="1162"/>
    </row>
    <row r="29" spans="1:18" ht="14.5" customHeight="1" x14ac:dyDescent="0.35">
      <c r="A29" s="415" t="s">
        <v>242</v>
      </c>
      <c r="B29" s="339">
        <f>SUMIFS('1.2 Achat &amp; prestation'!$AA$11:$AA$50,'1.2 Achat &amp; prestation'!$C$11:$C$50,"Chef de file")+SUMIFS('1.2 Achat &amp; prestation'!$AA$60:$AA$99,'1.2 Achat &amp; prestation'!$C$60:$C$99,"Chef de file")</f>
        <v>0</v>
      </c>
      <c r="C29" s="1148"/>
      <c r="D29" s="1151"/>
      <c r="E29" s="1154"/>
      <c r="F29" s="1157"/>
      <c r="G29" s="1157"/>
      <c r="H29" s="1143"/>
      <c r="I29" s="1143"/>
      <c r="J29" s="1143"/>
      <c r="K29" s="1143"/>
      <c r="L29" s="1143"/>
      <c r="M29" s="1154"/>
      <c r="N29" s="1157"/>
      <c r="O29" s="1154"/>
      <c r="P29" s="1143"/>
      <c r="Q29" s="1154"/>
      <c r="R29" s="1163"/>
    </row>
    <row r="30" spans="1:18" ht="29" x14ac:dyDescent="0.35">
      <c r="A30" s="415" t="s">
        <v>243</v>
      </c>
      <c r="B30" s="339">
        <f>SUMIFS('1.3 Déplacement &amp; hébergement'!$N$9:$N$48,'1.3 Déplacement &amp; hébergement'!$C$9:$C$48,"Chef de file")</f>
        <v>0</v>
      </c>
      <c r="C30" s="1148"/>
      <c r="D30" s="1151"/>
      <c r="E30" s="1154"/>
      <c r="F30" s="1157"/>
      <c r="G30" s="1157"/>
      <c r="H30" s="1143"/>
      <c r="I30" s="1143"/>
      <c r="J30" s="1143"/>
      <c r="K30" s="1143"/>
      <c r="L30" s="1143"/>
      <c r="M30" s="1154"/>
      <c r="N30" s="1157"/>
      <c r="O30" s="1154"/>
      <c r="P30" s="1143"/>
      <c r="Q30" s="1154"/>
      <c r="R30" s="1163"/>
    </row>
    <row r="31" spans="1:18" ht="29" x14ac:dyDescent="0.35">
      <c r="A31" s="415" t="s">
        <v>21</v>
      </c>
      <c r="B31" s="339">
        <f>SUMIFS('1.4 Contribution en nature'!$J$9:$J$48,'1.4 Contribution en nature'!$C$9:$C$48,"Chef de file")</f>
        <v>0</v>
      </c>
      <c r="C31" s="1148"/>
      <c r="D31" s="1151"/>
      <c r="E31" s="1154"/>
      <c r="F31" s="1157"/>
      <c r="G31" s="1157"/>
      <c r="H31" s="1143"/>
      <c r="I31" s="1143"/>
      <c r="J31" s="1143"/>
      <c r="K31" s="1143"/>
      <c r="L31" s="1143"/>
      <c r="M31" s="1154"/>
      <c r="N31" s="1157"/>
      <c r="O31" s="1154"/>
      <c r="P31" s="1143"/>
      <c r="Q31" s="1154"/>
      <c r="R31" s="1163"/>
    </row>
    <row r="32" spans="1:18" ht="29" x14ac:dyDescent="0.35">
      <c r="A32" s="415" t="s">
        <v>244</v>
      </c>
      <c r="B32" s="339">
        <f>SUMIFS('1.5 Coût participation agri'!$N$9:$N$48,'1.5 Coût participation agri'!$C$9:$C$48,"Chef de file")</f>
        <v>0</v>
      </c>
      <c r="C32" s="1148"/>
      <c r="D32" s="1151"/>
      <c r="E32" s="1154"/>
      <c r="F32" s="1157"/>
      <c r="G32" s="1157"/>
      <c r="H32" s="1143"/>
      <c r="I32" s="1143"/>
      <c r="J32" s="1143"/>
      <c r="K32" s="1143"/>
      <c r="L32" s="1143"/>
      <c r="M32" s="1154"/>
      <c r="N32" s="1157"/>
      <c r="O32" s="1154"/>
      <c r="P32" s="1143"/>
      <c r="Q32" s="1154"/>
      <c r="R32" s="1163"/>
    </row>
    <row r="33" spans="1:18" x14ac:dyDescent="0.35">
      <c r="A33" s="415" t="s">
        <v>35</v>
      </c>
      <c r="B33" s="339">
        <f>SUMIFS('1.6 Amortissement'!$O$9:$O$23,'1.6 Amortissement'!$C$9:$C$23,"Chef de file")</f>
        <v>0</v>
      </c>
      <c r="C33" s="1148"/>
      <c r="D33" s="1151"/>
      <c r="E33" s="1154"/>
      <c r="F33" s="1157"/>
      <c r="G33" s="1157"/>
      <c r="H33" s="1143"/>
      <c r="I33" s="1143"/>
      <c r="J33" s="1143"/>
      <c r="K33" s="1143"/>
      <c r="L33" s="1143"/>
      <c r="M33" s="1154"/>
      <c r="N33" s="1157"/>
      <c r="O33" s="1154"/>
      <c r="P33" s="1143"/>
      <c r="Q33" s="1154"/>
      <c r="R33" s="1163"/>
    </row>
    <row r="34" spans="1:18" ht="15" thickBot="1" x14ac:dyDescent="0.4">
      <c r="A34" s="416" t="s">
        <v>293</v>
      </c>
      <c r="B34" s="340">
        <f>SUMIFS('1.7 OCS'!$F$9:$F$108,'1.7 OCS'!$C$9:$C$108,"Chef de file")</f>
        <v>0</v>
      </c>
      <c r="C34" s="1148"/>
      <c r="D34" s="1151"/>
      <c r="E34" s="1154"/>
      <c r="F34" s="1157"/>
      <c r="G34" s="1157"/>
      <c r="H34" s="1143"/>
      <c r="I34" s="1143"/>
      <c r="J34" s="1143"/>
      <c r="K34" s="1143"/>
      <c r="L34" s="1143"/>
      <c r="M34" s="1154"/>
      <c r="N34" s="1157"/>
      <c r="O34" s="1154"/>
      <c r="P34" s="1143"/>
      <c r="Q34" s="1154"/>
      <c r="R34" s="1163"/>
    </row>
    <row r="35" spans="1:18" ht="48.5" customHeight="1" thickBot="1" x14ac:dyDescent="0.4">
      <c r="A35" s="417" t="s">
        <v>22</v>
      </c>
      <c r="B35" s="341">
        <f>SUM(B28:B34)</f>
        <v>0</v>
      </c>
      <c r="C35" s="1149"/>
      <c r="D35" s="1175"/>
      <c r="E35" s="1155"/>
      <c r="F35" s="1158"/>
      <c r="G35" s="1158"/>
      <c r="H35" s="1144"/>
      <c r="I35" s="1144"/>
      <c r="J35" s="1144"/>
      <c r="K35" s="1144"/>
      <c r="L35" s="1144"/>
      <c r="M35" s="1155"/>
      <c r="N35" s="1158"/>
      <c r="O35" s="1155"/>
      <c r="P35" s="1144"/>
      <c r="Q35" s="1155"/>
      <c r="R35" s="1164"/>
    </row>
    <row r="36" spans="1:18" ht="15" thickBot="1" x14ac:dyDescent="0.4"/>
    <row r="37" spans="1:18" ht="21.5" thickBot="1" x14ac:dyDescent="0.4">
      <c r="A37" s="1136" t="s">
        <v>291</v>
      </c>
      <c r="B37" s="1137"/>
      <c r="C37" s="1137"/>
      <c r="D37" s="1137"/>
      <c r="E37" s="1137"/>
      <c r="F37" s="1137"/>
      <c r="G37" s="1137"/>
      <c r="H37" s="1137"/>
      <c r="I37" s="1137"/>
      <c r="J37" s="1137"/>
      <c r="K37" s="1137"/>
      <c r="L37" s="1137"/>
      <c r="M37" s="1137"/>
      <c r="N37" s="1137"/>
      <c r="O37" s="1137"/>
      <c r="P37" s="1137"/>
      <c r="Q37" s="1137"/>
      <c r="R37" s="1138"/>
    </row>
    <row r="38" spans="1:18" ht="15" thickBot="1" x14ac:dyDescent="0.4">
      <c r="A38" s="1145" t="s">
        <v>299</v>
      </c>
      <c r="B38" s="1139" t="s">
        <v>1</v>
      </c>
      <c r="C38" s="1140"/>
      <c r="D38" s="1140"/>
      <c r="E38" s="1140"/>
      <c r="F38" s="1140"/>
      <c r="G38" s="1140"/>
      <c r="H38" s="1140"/>
      <c r="I38" s="1140"/>
      <c r="J38" s="1140"/>
      <c r="K38" s="1140"/>
      <c r="L38" s="1140"/>
      <c r="M38" s="1140"/>
      <c r="N38" s="1140"/>
      <c r="O38" s="1140"/>
      <c r="P38" s="1140"/>
      <c r="Q38" s="1140"/>
      <c r="R38" s="1141"/>
    </row>
    <row r="39" spans="1:18" ht="145" x14ac:dyDescent="0.35">
      <c r="A39" s="1146"/>
      <c r="B39" s="418" t="s">
        <v>20</v>
      </c>
      <c r="C39" s="411" t="s">
        <v>357</v>
      </c>
      <c r="D39" s="411" t="s">
        <v>395</v>
      </c>
      <c r="E39" s="411" t="s">
        <v>375</v>
      </c>
      <c r="F39" s="412" t="s">
        <v>367</v>
      </c>
      <c r="G39" s="412" t="s">
        <v>368</v>
      </c>
      <c r="H39" s="411" t="s">
        <v>18</v>
      </c>
      <c r="I39" s="411" t="s">
        <v>378</v>
      </c>
      <c r="J39" s="411" t="s">
        <v>363</v>
      </c>
      <c r="K39" s="411" t="s">
        <v>365</v>
      </c>
      <c r="L39" s="411" t="s">
        <v>366</v>
      </c>
      <c r="M39" s="411" t="s">
        <v>298</v>
      </c>
      <c r="N39" s="412" t="s">
        <v>312</v>
      </c>
      <c r="O39" s="411" t="s">
        <v>300</v>
      </c>
      <c r="P39" s="411" t="s">
        <v>301</v>
      </c>
      <c r="Q39" s="413" t="s">
        <v>302</v>
      </c>
      <c r="R39" s="419" t="s">
        <v>313</v>
      </c>
    </row>
    <row r="40" spans="1:18" x14ac:dyDescent="0.35">
      <c r="A40" s="415" t="s">
        <v>292</v>
      </c>
      <c r="B40" s="339">
        <f>SUMIFS('1.1 Frais personnel'!$O$9:$O$68,'1.1 Frais personnel'!$C$9:$C$68,"Partenaire 1")</f>
        <v>0</v>
      </c>
      <c r="C40" s="1147"/>
      <c r="D40" s="1150">
        <f>SUM(B40*$E$19,SUMIFS('1.2 Achat &amp; prestation'!$AA$11:$AA$50,'1.2 Achat &amp; prestation'!$C$11:$C$50,"Partenaire 1",'1.2 Achat &amp; prestation'!$F$11:$F$50,"Oui")*$E$16,SUMIFS('1.2 Achat &amp; prestation'!$AA$11:$AA$50,'1.2 Achat &amp; prestation'!$C$11:$C$50,"Partenaire 1",'1.2 Achat &amp; prestation'!$F$11:$F$50,"Non")*$E$19,SUMIFS('1.2 Achat &amp; prestation'!$AA$60:$AA$99,'1.2 Achat &amp; prestation'!$C$60:$C$99,"Partenaire 1",'1.2 Achat &amp; prestation'!$F$60:$F$99,"Oui")*$E$16,SUMIFS('1.2 Achat &amp; prestation'!$AA$60:$AA$99,'1.2 Achat &amp; prestation'!$C$60:$C$99,"Partenaire 1",'1.2 Achat &amp; prestation'!$F$60:$F$99,"Non")*$E$19,B42*$E$19,B43*$E$19,B44*$E$19,B45*$E$19,B46*$E$19)</f>
        <v>0</v>
      </c>
      <c r="E40" s="1153"/>
      <c r="F40" s="1156"/>
      <c r="G40" s="1156"/>
      <c r="H40" s="1142">
        <f>IF(D40="","",IF($H$16="Oui",ROUNDDOWN(D40-E40,2),ROUNDDOWN(D40*0.85,2)))</f>
        <v>0</v>
      </c>
      <c r="I40" s="1142">
        <f>IF(D40="","",IF($H$16="Oui",0.15*H40/0.85,D40-H40))</f>
        <v>0</v>
      </c>
      <c r="J40" s="1142">
        <f>IF(D40="","",IF($H$16="Oui",I40,E40))</f>
        <v>0</v>
      </c>
      <c r="K40" s="1142">
        <f>IF(I40="","",I40-J40)</f>
        <v>0</v>
      </c>
      <c r="L40" s="1142" t="str">
        <f>IF(E40="","",E40-J40)</f>
        <v/>
      </c>
      <c r="M40" s="1153"/>
      <c r="N40" s="1156"/>
      <c r="O40" s="1153"/>
      <c r="P40" s="1142">
        <f>SUMIFS('1.4 Contribution en nature'!$J$9:$J$48,'1.4 Contribution en nature'!$C$9:$C$48,"Partenaire 1")</f>
        <v>0</v>
      </c>
      <c r="Q40" s="1153"/>
      <c r="R40" s="1162"/>
    </row>
    <row r="41" spans="1:18" x14ac:dyDescent="0.35">
      <c r="A41" s="415" t="s">
        <v>242</v>
      </c>
      <c r="B41" s="339">
        <f>SUMIFS('1.2 Achat &amp; prestation'!$AA$11:$AA$50,'1.2 Achat &amp; prestation'!$C$11:$C$50,"Partenaire 1")+SUMIFS('1.2 Achat &amp; prestation'!$AA$60:$AA$99,'1.2 Achat &amp; prestation'!$C$60:$C$99,"Partenaire 1")</f>
        <v>0</v>
      </c>
      <c r="C41" s="1148"/>
      <c r="D41" s="1151"/>
      <c r="E41" s="1154"/>
      <c r="F41" s="1157"/>
      <c r="G41" s="1157"/>
      <c r="H41" s="1143"/>
      <c r="I41" s="1143"/>
      <c r="J41" s="1143"/>
      <c r="K41" s="1143"/>
      <c r="L41" s="1143"/>
      <c r="M41" s="1154"/>
      <c r="N41" s="1157"/>
      <c r="O41" s="1154"/>
      <c r="P41" s="1143"/>
      <c r="Q41" s="1154"/>
      <c r="R41" s="1163"/>
    </row>
    <row r="42" spans="1:18" ht="29" x14ac:dyDescent="0.35">
      <c r="A42" s="415" t="s">
        <v>243</v>
      </c>
      <c r="B42" s="339">
        <f>SUMIFS('1.3 Déplacement &amp; hébergement'!$N$9:$N$48,'1.3 Déplacement &amp; hébergement'!$C$9:$C$48,"Partenaire 1")</f>
        <v>0</v>
      </c>
      <c r="C42" s="1148"/>
      <c r="D42" s="1151"/>
      <c r="E42" s="1154"/>
      <c r="F42" s="1157"/>
      <c r="G42" s="1157"/>
      <c r="H42" s="1143"/>
      <c r="I42" s="1143"/>
      <c r="J42" s="1143"/>
      <c r="K42" s="1143"/>
      <c r="L42" s="1143"/>
      <c r="M42" s="1154"/>
      <c r="N42" s="1157"/>
      <c r="O42" s="1154"/>
      <c r="P42" s="1143"/>
      <c r="Q42" s="1154"/>
      <c r="R42" s="1163"/>
    </row>
    <row r="43" spans="1:18" ht="29" x14ac:dyDescent="0.35">
      <c r="A43" s="415" t="s">
        <v>21</v>
      </c>
      <c r="B43" s="339">
        <f>SUMIFS('1.4 Contribution en nature'!$J$9:$J$48,'1.4 Contribution en nature'!$C$9:$C$48,"Partenaire 1")</f>
        <v>0</v>
      </c>
      <c r="C43" s="1148"/>
      <c r="D43" s="1151"/>
      <c r="E43" s="1154"/>
      <c r="F43" s="1157"/>
      <c r="G43" s="1157"/>
      <c r="H43" s="1143"/>
      <c r="I43" s="1143"/>
      <c r="J43" s="1143"/>
      <c r="K43" s="1143"/>
      <c r="L43" s="1143"/>
      <c r="M43" s="1154"/>
      <c r="N43" s="1157"/>
      <c r="O43" s="1154"/>
      <c r="P43" s="1143"/>
      <c r="Q43" s="1154"/>
      <c r="R43" s="1163"/>
    </row>
    <row r="44" spans="1:18" ht="29" x14ac:dyDescent="0.35">
      <c r="A44" s="415" t="s">
        <v>244</v>
      </c>
      <c r="B44" s="339">
        <f>SUMIFS('1.5 Coût participation agri'!$N$9:$N$48,'1.5 Coût participation agri'!$C$9:$C$48,"Partenaire 1")</f>
        <v>0</v>
      </c>
      <c r="C44" s="1148"/>
      <c r="D44" s="1151"/>
      <c r="E44" s="1154"/>
      <c r="F44" s="1157"/>
      <c r="G44" s="1157"/>
      <c r="H44" s="1143"/>
      <c r="I44" s="1143"/>
      <c r="J44" s="1143"/>
      <c r="K44" s="1143"/>
      <c r="L44" s="1143"/>
      <c r="M44" s="1154"/>
      <c r="N44" s="1157"/>
      <c r="O44" s="1154"/>
      <c r="P44" s="1143"/>
      <c r="Q44" s="1154"/>
      <c r="R44" s="1163"/>
    </row>
    <row r="45" spans="1:18" x14ac:dyDescent="0.35">
      <c r="A45" s="415" t="s">
        <v>35</v>
      </c>
      <c r="B45" s="339">
        <f>SUMIFS('1.6 Amortissement'!$O$9:$O$23,'1.6 Amortissement'!$C$9:$C$23,"Partenaire 1")</f>
        <v>0</v>
      </c>
      <c r="C45" s="1148"/>
      <c r="D45" s="1151"/>
      <c r="E45" s="1154"/>
      <c r="F45" s="1157"/>
      <c r="G45" s="1157"/>
      <c r="H45" s="1143"/>
      <c r="I45" s="1143"/>
      <c r="J45" s="1143"/>
      <c r="K45" s="1143"/>
      <c r="L45" s="1143"/>
      <c r="M45" s="1154"/>
      <c r="N45" s="1157"/>
      <c r="O45" s="1154"/>
      <c r="P45" s="1143"/>
      <c r="Q45" s="1154"/>
      <c r="R45" s="1163"/>
    </row>
    <row r="46" spans="1:18" ht="15" thickBot="1" x14ac:dyDescent="0.4">
      <c r="A46" s="416" t="s">
        <v>293</v>
      </c>
      <c r="B46" s="340">
        <f>SUMIFS('1.7 OCS'!$F$9:$F$108,'1.7 OCS'!$C$9:$C$108,"Partenaire 1")</f>
        <v>0</v>
      </c>
      <c r="C46" s="1148"/>
      <c r="D46" s="1151"/>
      <c r="E46" s="1154"/>
      <c r="F46" s="1157"/>
      <c r="G46" s="1157"/>
      <c r="H46" s="1143"/>
      <c r="I46" s="1143"/>
      <c r="J46" s="1143"/>
      <c r="K46" s="1143"/>
      <c r="L46" s="1143"/>
      <c r="M46" s="1154"/>
      <c r="N46" s="1157"/>
      <c r="O46" s="1154"/>
      <c r="P46" s="1143"/>
      <c r="Q46" s="1154"/>
      <c r="R46" s="1163"/>
    </row>
    <row r="47" spans="1:18" ht="44" thickBot="1" x14ac:dyDescent="0.4">
      <c r="A47" s="417" t="s">
        <v>22</v>
      </c>
      <c r="B47" s="341">
        <f>SUM(B40:B46)</f>
        <v>0</v>
      </c>
      <c r="C47" s="1149"/>
      <c r="D47" s="1152"/>
      <c r="E47" s="1155"/>
      <c r="F47" s="1158"/>
      <c r="G47" s="1158"/>
      <c r="H47" s="1144"/>
      <c r="I47" s="1144"/>
      <c r="J47" s="1144"/>
      <c r="K47" s="1144"/>
      <c r="L47" s="1144"/>
      <c r="M47" s="1155"/>
      <c r="N47" s="1158"/>
      <c r="O47" s="1155"/>
      <c r="P47" s="1144"/>
      <c r="Q47" s="1155"/>
      <c r="R47" s="1164"/>
    </row>
    <row r="48" spans="1:18" ht="15" thickBot="1" x14ac:dyDescent="0.4"/>
    <row r="49" spans="1:18" ht="21.5" thickBot="1" x14ac:dyDescent="0.4">
      <c r="A49" s="1136" t="s">
        <v>291</v>
      </c>
      <c r="B49" s="1137"/>
      <c r="C49" s="1137"/>
      <c r="D49" s="1137"/>
      <c r="E49" s="1137"/>
      <c r="F49" s="1137"/>
      <c r="G49" s="1137"/>
      <c r="H49" s="1137"/>
      <c r="I49" s="1137"/>
      <c r="J49" s="1137"/>
      <c r="K49" s="1137"/>
      <c r="L49" s="1137"/>
      <c r="M49" s="1137"/>
      <c r="N49" s="1137"/>
      <c r="O49" s="1137"/>
      <c r="P49" s="1137"/>
      <c r="Q49" s="1137"/>
      <c r="R49" s="1138"/>
    </row>
    <row r="50" spans="1:18" ht="15" thickBot="1" x14ac:dyDescent="0.4">
      <c r="A50" s="1145" t="s">
        <v>299</v>
      </c>
      <c r="B50" s="1139" t="s">
        <v>2</v>
      </c>
      <c r="C50" s="1140"/>
      <c r="D50" s="1140"/>
      <c r="E50" s="1140"/>
      <c r="F50" s="1140"/>
      <c r="G50" s="1140"/>
      <c r="H50" s="1140"/>
      <c r="I50" s="1140"/>
      <c r="J50" s="1140"/>
      <c r="K50" s="1140"/>
      <c r="L50" s="1140"/>
      <c r="M50" s="1140"/>
      <c r="N50" s="1140"/>
      <c r="O50" s="1140"/>
      <c r="P50" s="1140"/>
      <c r="Q50" s="1140"/>
      <c r="R50" s="1141"/>
    </row>
    <row r="51" spans="1:18" ht="145" x14ac:dyDescent="0.35">
      <c r="A51" s="1146"/>
      <c r="B51" s="418" t="s">
        <v>20</v>
      </c>
      <c r="C51" s="411" t="s">
        <v>357</v>
      </c>
      <c r="D51" s="411" t="s">
        <v>395</v>
      </c>
      <c r="E51" s="411" t="s">
        <v>375</v>
      </c>
      <c r="F51" s="412" t="s">
        <v>367</v>
      </c>
      <c r="G51" s="412" t="s">
        <v>368</v>
      </c>
      <c r="H51" s="411" t="s">
        <v>18</v>
      </c>
      <c r="I51" s="411" t="s">
        <v>378</v>
      </c>
      <c r="J51" s="411" t="s">
        <v>363</v>
      </c>
      <c r="K51" s="411" t="s">
        <v>365</v>
      </c>
      <c r="L51" s="411" t="s">
        <v>366</v>
      </c>
      <c r="M51" s="411" t="s">
        <v>298</v>
      </c>
      <c r="N51" s="412" t="s">
        <v>312</v>
      </c>
      <c r="O51" s="411" t="s">
        <v>300</v>
      </c>
      <c r="P51" s="411" t="s">
        <v>301</v>
      </c>
      <c r="Q51" s="413" t="s">
        <v>302</v>
      </c>
      <c r="R51" s="419" t="s">
        <v>313</v>
      </c>
    </row>
    <row r="52" spans="1:18" x14ac:dyDescent="0.35">
      <c r="A52" s="415" t="s">
        <v>292</v>
      </c>
      <c r="B52" s="339">
        <f>SUMIFS('1.1 Frais personnel'!$O$9:$O$68,'1.1 Frais personnel'!$C$9:$C$68,"Partenaire 2")</f>
        <v>0</v>
      </c>
      <c r="C52" s="1147"/>
      <c r="D52" s="1150">
        <f>SUM(B52*$E$19,SUMIFS('1.2 Achat &amp; prestation'!$AA$11:$AA$50,'1.2 Achat &amp; prestation'!$C$11:$C$50,"Partenaire 2",'1.2 Achat &amp; prestation'!$F$11:$F$50,"Oui")*$E$16,SUMIFS('1.2 Achat &amp; prestation'!$AA$11:$AA$50,'1.2 Achat &amp; prestation'!$C$11:$C$50,"Partenaire 2",'1.2 Achat &amp; prestation'!$F$11:$F$50,"Non")*$E$19,SUMIFS('1.2 Achat &amp; prestation'!$AA$60:$AA$99,'1.2 Achat &amp; prestation'!$C$60:$C$99,"Partenaire 2",'1.2 Achat &amp; prestation'!$F$60:$F$99,"Oui")*$E$16,SUMIFS('1.2 Achat &amp; prestation'!$AA$60:$AA$99,'1.2 Achat &amp; prestation'!$C$60:$C$99,"Partenaire 2",'1.2 Achat &amp; prestation'!$F$60:$F$99,"Non")*$E$19,B54*$E$19,B55*$E$19,B56*$E$19,B57*$E$19,B58*$E$19)</f>
        <v>0</v>
      </c>
      <c r="E52" s="1153"/>
      <c r="F52" s="1156"/>
      <c r="G52" s="1156"/>
      <c r="H52" s="1142">
        <f>IF(D52="","",IF($H$16="Oui",ROUNDDOWN(D52-E52,2),ROUNDDOWN(D52*0.85,2)))</f>
        <v>0</v>
      </c>
      <c r="I52" s="1142">
        <f>IF(D52="","",IF($H$16="Oui",0.15*H52/0.85,D52-H52))</f>
        <v>0</v>
      </c>
      <c r="J52" s="1142">
        <f>IF(D52="","",IF($H$16="Oui",I52,E52))</f>
        <v>0</v>
      </c>
      <c r="K52" s="1142">
        <f>IF(I52="","",I52-J52)</f>
        <v>0</v>
      </c>
      <c r="L52" s="1142" t="str">
        <f>IF(E52="","",E52-J52)</f>
        <v/>
      </c>
      <c r="M52" s="1153"/>
      <c r="N52" s="1156"/>
      <c r="O52" s="1153"/>
      <c r="P52" s="1142">
        <f>SUMIFS('1.4 Contribution en nature'!$J$9:$J$48,'1.4 Contribution en nature'!$C$9:$C$48,"Partenaire 2")</f>
        <v>0</v>
      </c>
      <c r="Q52" s="1153"/>
      <c r="R52" s="1162"/>
    </row>
    <row r="53" spans="1:18" ht="14.5" customHeight="1" x14ac:dyDescent="0.35">
      <c r="A53" s="415" t="s">
        <v>242</v>
      </c>
      <c r="B53" s="339">
        <f>SUMIFS('1.2 Achat &amp; prestation'!$AA$11:$AA$50,'1.2 Achat &amp; prestation'!$C$11:$C$50,"Partenaire 2")+SUMIFS('1.2 Achat &amp; prestation'!$AA$60:$AA$99,'1.2 Achat &amp; prestation'!$C$60:$C$99,"Partenaire 2")</f>
        <v>0</v>
      </c>
      <c r="C53" s="1148"/>
      <c r="D53" s="1151"/>
      <c r="E53" s="1154"/>
      <c r="F53" s="1157"/>
      <c r="G53" s="1157"/>
      <c r="H53" s="1143"/>
      <c r="I53" s="1143"/>
      <c r="J53" s="1143"/>
      <c r="K53" s="1143"/>
      <c r="L53" s="1143"/>
      <c r="M53" s="1154"/>
      <c r="N53" s="1157"/>
      <c r="O53" s="1154"/>
      <c r="P53" s="1143"/>
      <c r="Q53" s="1154"/>
      <c r="R53" s="1163"/>
    </row>
    <row r="54" spans="1:18" ht="29" x14ac:dyDescent="0.35">
      <c r="A54" s="415" t="s">
        <v>243</v>
      </c>
      <c r="B54" s="339">
        <f>SUMIFS('1.3 Déplacement &amp; hébergement'!$N$9:$N$48,'1.3 Déplacement &amp; hébergement'!$C$9:$C$48,"Partenaire 2")</f>
        <v>0</v>
      </c>
      <c r="C54" s="1148"/>
      <c r="D54" s="1151"/>
      <c r="E54" s="1154"/>
      <c r="F54" s="1157"/>
      <c r="G54" s="1157"/>
      <c r="H54" s="1143"/>
      <c r="I54" s="1143"/>
      <c r="J54" s="1143"/>
      <c r="K54" s="1143"/>
      <c r="L54" s="1143"/>
      <c r="M54" s="1154"/>
      <c r="N54" s="1157"/>
      <c r="O54" s="1154"/>
      <c r="P54" s="1143"/>
      <c r="Q54" s="1154"/>
      <c r="R54" s="1163"/>
    </row>
    <row r="55" spans="1:18" ht="29" x14ac:dyDescent="0.35">
      <c r="A55" s="415" t="s">
        <v>21</v>
      </c>
      <c r="B55" s="339">
        <f>SUMIFS('1.4 Contribution en nature'!$J$9:$J$48,'1.4 Contribution en nature'!$C$9:$C$48,"Partenaire 2")</f>
        <v>0</v>
      </c>
      <c r="C55" s="1148"/>
      <c r="D55" s="1151"/>
      <c r="E55" s="1154"/>
      <c r="F55" s="1157"/>
      <c r="G55" s="1157"/>
      <c r="H55" s="1143"/>
      <c r="I55" s="1143"/>
      <c r="J55" s="1143"/>
      <c r="K55" s="1143"/>
      <c r="L55" s="1143"/>
      <c r="M55" s="1154"/>
      <c r="N55" s="1157"/>
      <c r="O55" s="1154"/>
      <c r="P55" s="1143"/>
      <c r="Q55" s="1154"/>
      <c r="R55" s="1163"/>
    </row>
    <row r="56" spans="1:18" ht="29" x14ac:dyDescent="0.35">
      <c r="A56" s="415" t="s">
        <v>244</v>
      </c>
      <c r="B56" s="339">
        <f>SUMIFS('1.5 Coût participation agri'!$N$9:$N$48,'1.5 Coût participation agri'!$C$9:$C$48,"Partenaire 2")</f>
        <v>0</v>
      </c>
      <c r="C56" s="1148"/>
      <c r="D56" s="1151"/>
      <c r="E56" s="1154"/>
      <c r="F56" s="1157"/>
      <c r="G56" s="1157"/>
      <c r="H56" s="1143"/>
      <c r="I56" s="1143"/>
      <c r="J56" s="1143"/>
      <c r="K56" s="1143"/>
      <c r="L56" s="1143"/>
      <c r="M56" s="1154"/>
      <c r="N56" s="1157"/>
      <c r="O56" s="1154"/>
      <c r="P56" s="1143"/>
      <c r="Q56" s="1154"/>
      <c r="R56" s="1163"/>
    </row>
    <row r="57" spans="1:18" x14ac:dyDescent="0.35">
      <c r="A57" s="415" t="s">
        <v>35</v>
      </c>
      <c r="B57" s="339">
        <f>SUMIFS('1.6 Amortissement'!$O$9:$O$23,'1.6 Amortissement'!$C$9:$C$23,"Partenaire 2")</f>
        <v>0</v>
      </c>
      <c r="C57" s="1148"/>
      <c r="D57" s="1151"/>
      <c r="E57" s="1154"/>
      <c r="F57" s="1157"/>
      <c r="G57" s="1157"/>
      <c r="H57" s="1143"/>
      <c r="I57" s="1143"/>
      <c r="J57" s="1143"/>
      <c r="K57" s="1143"/>
      <c r="L57" s="1143"/>
      <c r="M57" s="1154"/>
      <c r="N57" s="1157"/>
      <c r="O57" s="1154"/>
      <c r="P57" s="1143"/>
      <c r="Q57" s="1154"/>
      <c r="R57" s="1163"/>
    </row>
    <row r="58" spans="1:18" ht="15" thickBot="1" x14ac:dyDescent="0.4">
      <c r="A58" s="416" t="s">
        <v>293</v>
      </c>
      <c r="B58" s="340">
        <f>SUMIFS('1.7 OCS'!$F$9:$F$108,'1.7 OCS'!$C$9:$C$108,"Partenaire 2")</f>
        <v>0</v>
      </c>
      <c r="C58" s="1148"/>
      <c r="D58" s="1151"/>
      <c r="E58" s="1154"/>
      <c r="F58" s="1157"/>
      <c r="G58" s="1157"/>
      <c r="H58" s="1143"/>
      <c r="I58" s="1143"/>
      <c r="J58" s="1143"/>
      <c r="K58" s="1143"/>
      <c r="L58" s="1143"/>
      <c r="M58" s="1154"/>
      <c r="N58" s="1157"/>
      <c r="O58" s="1154"/>
      <c r="P58" s="1143"/>
      <c r="Q58" s="1154"/>
      <c r="R58" s="1163"/>
    </row>
    <row r="59" spans="1:18" ht="44" thickBot="1" x14ac:dyDescent="0.4">
      <c r="A59" s="417" t="s">
        <v>22</v>
      </c>
      <c r="B59" s="341">
        <f>SUM(B52:B58)</f>
        <v>0</v>
      </c>
      <c r="C59" s="1149"/>
      <c r="D59" s="1152"/>
      <c r="E59" s="1155"/>
      <c r="F59" s="1158"/>
      <c r="G59" s="1158"/>
      <c r="H59" s="1144"/>
      <c r="I59" s="1144"/>
      <c r="J59" s="1144"/>
      <c r="K59" s="1144"/>
      <c r="L59" s="1144"/>
      <c r="M59" s="1155"/>
      <c r="N59" s="1158"/>
      <c r="O59" s="1155"/>
      <c r="P59" s="1144"/>
      <c r="Q59" s="1155"/>
      <c r="R59" s="1164"/>
    </row>
    <row r="60" spans="1:18" ht="15" thickBot="1" x14ac:dyDescent="0.4"/>
    <row r="61" spans="1:18" ht="21.5" thickBot="1" x14ac:dyDescent="0.4">
      <c r="A61" s="1136" t="s">
        <v>291</v>
      </c>
      <c r="B61" s="1137"/>
      <c r="C61" s="1137"/>
      <c r="D61" s="1137"/>
      <c r="E61" s="1137"/>
      <c r="F61" s="1137"/>
      <c r="G61" s="1137"/>
      <c r="H61" s="1137"/>
      <c r="I61" s="1137"/>
      <c r="J61" s="1137"/>
      <c r="K61" s="1137"/>
      <c r="L61" s="1137"/>
      <c r="M61" s="1137"/>
      <c r="N61" s="1137"/>
      <c r="O61" s="1137"/>
      <c r="P61" s="1137"/>
      <c r="Q61" s="1137"/>
      <c r="R61" s="1138"/>
    </row>
    <row r="62" spans="1:18" ht="15" thickBot="1" x14ac:dyDescent="0.4">
      <c r="A62" s="1145" t="s">
        <v>299</v>
      </c>
      <c r="B62" s="1139" t="s">
        <v>3</v>
      </c>
      <c r="C62" s="1140"/>
      <c r="D62" s="1140"/>
      <c r="E62" s="1140"/>
      <c r="F62" s="1140"/>
      <c r="G62" s="1140"/>
      <c r="H62" s="1140"/>
      <c r="I62" s="1140"/>
      <c r="J62" s="1140"/>
      <c r="K62" s="1140"/>
      <c r="L62" s="1140"/>
      <c r="M62" s="1140"/>
      <c r="N62" s="1140"/>
      <c r="O62" s="1140"/>
      <c r="P62" s="1140"/>
      <c r="Q62" s="1140"/>
      <c r="R62" s="1141"/>
    </row>
    <row r="63" spans="1:18" ht="145" x14ac:dyDescent="0.35">
      <c r="A63" s="1146"/>
      <c r="B63" s="418" t="s">
        <v>20</v>
      </c>
      <c r="C63" s="411" t="s">
        <v>357</v>
      </c>
      <c r="D63" s="411" t="s">
        <v>395</v>
      </c>
      <c r="E63" s="411" t="s">
        <v>375</v>
      </c>
      <c r="F63" s="412" t="s">
        <v>367</v>
      </c>
      <c r="G63" s="412" t="s">
        <v>368</v>
      </c>
      <c r="H63" s="411" t="s">
        <v>18</v>
      </c>
      <c r="I63" s="411" t="s">
        <v>378</v>
      </c>
      <c r="J63" s="411" t="s">
        <v>363</v>
      </c>
      <c r="K63" s="411" t="s">
        <v>365</v>
      </c>
      <c r="L63" s="411" t="s">
        <v>366</v>
      </c>
      <c r="M63" s="411" t="s">
        <v>298</v>
      </c>
      <c r="N63" s="412" t="s">
        <v>312</v>
      </c>
      <c r="O63" s="411" t="s">
        <v>300</v>
      </c>
      <c r="P63" s="411" t="s">
        <v>301</v>
      </c>
      <c r="Q63" s="413" t="s">
        <v>302</v>
      </c>
      <c r="R63" s="419" t="s">
        <v>313</v>
      </c>
    </row>
    <row r="64" spans="1:18" x14ac:dyDescent="0.35">
      <c r="A64" s="415" t="s">
        <v>292</v>
      </c>
      <c r="B64" s="339">
        <f>SUMIFS('1.1 Frais personnel'!$O$9:$O$68,'1.1 Frais personnel'!$C$9:$C$68,"Partenaire 3")</f>
        <v>0</v>
      </c>
      <c r="C64" s="1147"/>
      <c r="D64" s="1150">
        <f>SUM(B64*$E$19,SUMIFS('1.2 Achat &amp; prestation'!$AA$11:$AA$50,'1.2 Achat &amp; prestation'!$C$11:$C$50,"Partenaire 3",'1.2 Achat &amp; prestation'!$F$11:$F$50,"Oui")*$E$16,SUMIFS('1.2 Achat &amp; prestation'!$AA$11:$AA$50,'1.2 Achat &amp; prestation'!$C$11:$C$50,"Partenaire 3",'1.2 Achat &amp; prestation'!$F$11:$F$50,"Non")*$E$19,SUMIFS('1.2 Achat &amp; prestation'!$AA$60:$AA$99,'1.2 Achat &amp; prestation'!$C$60:$C$99,"Partenaire 3",'1.2 Achat &amp; prestation'!$F$60:$F$99,"Oui")*$E$16,SUMIFS('1.2 Achat &amp; prestation'!$AA$60:$AA$99,'1.2 Achat &amp; prestation'!$C$60:$C$99,"Partenaire 3",'1.2 Achat &amp; prestation'!$F$60:$F$99,"Non")*$E$19,B66*$E$19,B67*$E$19,B68*$E$19,B69*$E$19,B70*$E$19)</f>
        <v>0</v>
      </c>
      <c r="E64" s="1153"/>
      <c r="F64" s="1156"/>
      <c r="G64" s="1156"/>
      <c r="H64" s="1142">
        <f>IF(D64="","",IF($H$16="Oui",ROUNDDOWN(D64-E64,2),ROUNDDOWN(D64*0.85,2)))</f>
        <v>0</v>
      </c>
      <c r="I64" s="1142">
        <f>IF(D64="","",IF($H$16="Oui",0.15*H64/0.85,D64-H64))</f>
        <v>0</v>
      </c>
      <c r="J64" s="1142">
        <f>IF(D64="","",IF($H$16="Oui",I64,E64))</f>
        <v>0</v>
      </c>
      <c r="K64" s="1142">
        <f>IF(I64="","",I64-J64)</f>
        <v>0</v>
      </c>
      <c r="L64" s="1142" t="str">
        <f>IF(E64="","",E64-J64)</f>
        <v/>
      </c>
      <c r="M64" s="1153"/>
      <c r="N64" s="1156"/>
      <c r="O64" s="1153"/>
      <c r="P64" s="1142">
        <f>SUMIFS('1.4 Contribution en nature'!$J$9:$J$48,'1.4 Contribution en nature'!$C$9:$C$48,"Partenaire 3")</f>
        <v>0</v>
      </c>
      <c r="Q64" s="1153"/>
      <c r="R64" s="1162"/>
    </row>
    <row r="65" spans="1:18" x14ac:dyDescent="0.35">
      <c r="A65" s="415" t="s">
        <v>242</v>
      </c>
      <c r="B65" s="339">
        <f>SUMIFS('1.2 Achat &amp; prestation'!$AA$11:$AA$50,'1.2 Achat &amp; prestation'!$C$11:$C$50,"Partenaire 3")+SUMIFS('1.2 Achat &amp; prestation'!$AA$60:$AA$99,'1.2 Achat &amp; prestation'!$C$60:$C$99,"Partenaire 3")</f>
        <v>0</v>
      </c>
      <c r="C65" s="1148"/>
      <c r="D65" s="1151"/>
      <c r="E65" s="1154"/>
      <c r="F65" s="1157"/>
      <c r="G65" s="1157"/>
      <c r="H65" s="1143"/>
      <c r="I65" s="1143"/>
      <c r="J65" s="1143"/>
      <c r="K65" s="1143"/>
      <c r="L65" s="1143"/>
      <c r="M65" s="1154"/>
      <c r="N65" s="1157"/>
      <c r="O65" s="1154"/>
      <c r="P65" s="1143"/>
      <c r="Q65" s="1154"/>
      <c r="R65" s="1163"/>
    </row>
    <row r="66" spans="1:18" ht="29" x14ac:dyDescent="0.35">
      <c r="A66" s="415" t="s">
        <v>243</v>
      </c>
      <c r="B66" s="339">
        <f>SUMIFS('1.3 Déplacement &amp; hébergement'!$N$9:$N$48,'1.3 Déplacement &amp; hébergement'!$C$9:$C$48,"Partenaire 3")</f>
        <v>0</v>
      </c>
      <c r="C66" s="1148"/>
      <c r="D66" s="1151"/>
      <c r="E66" s="1154"/>
      <c r="F66" s="1157"/>
      <c r="G66" s="1157"/>
      <c r="H66" s="1143"/>
      <c r="I66" s="1143"/>
      <c r="J66" s="1143"/>
      <c r="K66" s="1143"/>
      <c r="L66" s="1143"/>
      <c r="M66" s="1154"/>
      <c r="N66" s="1157"/>
      <c r="O66" s="1154"/>
      <c r="P66" s="1143"/>
      <c r="Q66" s="1154"/>
      <c r="R66" s="1163"/>
    </row>
    <row r="67" spans="1:18" ht="29" x14ac:dyDescent="0.35">
      <c r="A67" s="415" t="s">
        <v>21</v>
      </c>
      <c r="B67" s="339">
        <f>SUMIFS('1.4 Contribution en nature'!$J$9:$J$48,'1.4 Contribution en nature'!$C$9:$C$48,"Partenaire 3")</f>
        <v>0</v>
      </c>
      <c r="C67" s="1148"/>
      <c r="D67" s="1151"/>
      <c r="E67" s="1154"/>
      <c r="F67" s="1157"/>
      <c r="G67" s="1157"/>
      <c r="H67" s="1143"/>
      <c r="I67" s="1143"/>
      <c r="J67" s="1143"/>
      <c r="K67" s="1143"/>
      <c r="L67" s="1143"/>
      <c r="M67" s="1154"/>
      <c r="N67" s="1157"/>
      <c r="O67" s="1154"/>
      <c r="P67" s="1143"/>
      <c r="Q67" s="1154"/>
      <c r="R67" s="1163"/>
    </row>
    <row r="68" spans="1:18" ht="29" x14ac:dyDescent="0.35">
      <c r="A68" s="415" t="s">
        <v>244</v>
      </c>
      <c r="B68" s="339">
        <f>SUMIFS('1.5 Coût participation agri'!$N$9:$N$48,'1.5 Coût participation agri'!$C$9:$C$48,"Partenaire 3")</f>
        <v>0</v>
      </c>
      <c r="C68" s="1148"/>
      <c r="D68" s="1151"/>
      <c r="E68" s="1154"/>
      <c r="F68" s="1157"/>
      <c r="G68" s="1157"/>
      <c r="H68" s="1143"/>
      <c r="I68" s="1143"/>
      <c r="J68" s="1143"/>
      <c r="K68" s="1143"/>
      <c r="L68" s="1143"/>
      <c r="M68" s="1154"/>
      <c r="N68" s="1157"/>
      <c r="O68" s="1154"/>
      <c r="P68" s="1143"/>
      <c r="Q68" s="1154"/>
      <c r="R68" s="1163"/>
    </row>
    <row r="69" spans="1:18" x14ac:dyDescent="0.35">
      <c r="A69" s="415" t="s">
        <v>35</v>
      </c>
      <c r="B69" s="339">
        <f>SUMIFS('1.6 Amortissement'!$O$9:$O$23,'1.6 Amortissement'!$C$9:$C$23,"Partenaire 3")</f>
        <v>0</v>
      </c>
      <c r="C69" s="1148"/>
      <c r="D69" s="1151"/>
      <c r="E69" s="1154"/>
      <c r="F69" s="1157"/>
      <c r="G69" s="1157"/>
      <c r="H69" s="1143"/>
      <c r="I69" s="1143"/>
      <c r="J69" s="1143"/>
      <c r="K69" s="1143"/>
      <c r="L69" s="1143"/>
      <c r="M69" s="1154"/>
      <c r="N69" s="1157"/>
      <c r="O69" s="1154"/>
      <c r="P69" s="1143"/>
      <c r="Q69" s="1154"/>
      <c r="R69" s="1163"/>
    </row>
    <row r="70" spans="1:18" ht="15" thickBot="1" x14ac:dyDescent="0.4">
      <c r="A70" s="416" t="s">
        <v>293</v>
      </c>
      <c r="B70" s="340">
        <f>SUMIFS('1.7 OCS'!$F$9:$F$108,'1.7 OCS'!$C$9:$C$108,"Partenaire 3")</f>
        <v>0</v>
      </c>
      <c r="C70" s="1148"/>
      <c r="D70" s="1151"/>
      <c r="E70" s="1154"/>
      <c r="F70" s="1157"/>
      <c r="G70" s="1157"/>
      <c r="H70" s="1143"/>
      <c r="I70" s="1143"/>
      <c r="J70" s="1143"/>
      <c r="K70" s="1143"/>
      <c r="L70" s="1143"/>
      <c r="M70" s="1154"/>
      <c r="N70" s="1157"/>
      <c r="O70" s="1154"/>
      <c r="P70" s="1143"/>
      <c r="Q70" s="1154"/>
      <c r="R70" s="1163"/>
    </row>
    <row r="71" spans="1:18" ht="44" thickBot="1" x14ac:dyDescent="0.4">
      <c r="A71" s="417" t="s">
        <v>22</v>
      </c>
      <c r="B71" s="341">
        <f>SUM(B64:B70)</f>
        <v>0</v>
      </c>
      <c r="C71" s="1149"/>
      <c r="D71" s="1152"/>
      <c r="E71" s="1155"/>
      <c r="F71" s="1158"/>
      <c r="G71" s="1158"/>
      <c r="H71" s="1144"/>
      <c r="I71" s="1144"/>
      <c r="J71" s="1144"/>
      <c r="K71" s="1144"/>
      <c r="L71" s="1144"/>
      <c r="M71" s="1155"/>
      <c r="N71" s="1158"/>
      <c r="O71" s="1155"/>
      <c r="P71" s="1144"/>
      <c r="Q71" s="1155"/>
      <c r="R71" s="1164"/>
    </row>
    <row r="72" spans="1:18" ht="15" thickBot="1" x14ac:dyDescent="0.4"/>
    <row r="73" spans="1:18" ht="21.5" thickBot="1" x14ac:dyDescent="0.4">
      <c r="A73" s="1136" t="s">
        <v>291</v>
      </c>
      <c r="B73" s="1137"/>
      <c r="C73" s="1137"/>
      <c r="D73" s="1137"/>
      <c r="E73" s="1137"/>
      <c r="F73" s="1137"/>
      <c r="G73" s="1137"/>
      <c r="H73" s="1137"/>
      <c r="I73" s="1137"/>
      <c r="J73" s="1137"/>
      <c r="K73" s="1137"/>
      <c r="L73" s="1137"/>
      <c r="M73" s="1137"/>
      <c r="N73" s="1137"/>
      <c r="O73" s="1137"/>
      <c r="P73" s="1137"/>
      <c r="Q73" s="1137"/>
      <c r="R73" s="1138"/>
    </row>
    <row r="74" spans="1:18" ht="15" thickBot="1" x14ac:dyDescent="0.4">
      <c r="A74" s="1145" t="s">
        <v>299</v>
      </c>
      <c r="B74" s="1139" t="s">
        <v>194</v>
      </c>
      <c r="C74" s="1140"/>
      <c r="D74" s="1140"/>
      <c r="E74" s="1140"/>
      <c r="F74" s="1140"/>
      <c r="G74" s="1140"/>
      <c r="H74" s="1140"/>
      <c r="I74" s="1140"/>
      <c r="J74" s="1140"/>
      <c r="K74" s="1140"/>
      <c r="L74" s="1140"/>
      <c r="M74" s="1140"/>
      <c r="N74" s="1140"/>
      <c r="O74" s="1140"/>
      <c r="P74" s="1140"/>
      <c r="Q74" s="1140"/>
      <c r="R74" s="1141"/>
    </row>
    <row r="75" spans="1:18" ht="145" x14ac:dyDescent="0.35">
      <c r="A75" s="1146"/>
      <c r="B75" s="418" t="s">
        <v>20</v>
      </c>
      <c r="C75" s="411" t="s">
        <v>357</v>
      </c>
      <c r="D75" s="411" t="s">
        <v>395</v>
      </c>
      <c r="E75" s="411" t="s">
        <v>375</v>
      </c>
      <c r="F75" s="412" t="s">
        <v>367</v>
      </c>
      <c r="G75" s="412" t="s">
        <v>368</v>
      </c>
      <c r="H75" s="411" t="s">
        <v>18</v>
      </c>
      <c r="I75" s="411" t="s">
        <v>378</v>
      </c>
      <c r="J75" s="411" t="s">
        <v>363</v>
      </c>
      <c r="K75" s="411" t="s">
        <v>365</v>
      </c>
      <c r="L75" s="411" t="s">
        <v>366</v>
      </c>
      <c r="M75" s="411" t="s">
        <v>298</v>
      </c>
      <c r="N75" s="412" t="s">
        <v>312</v>
      </c>
      <c r="O75" s="411" t="s">
        <v>300</v>
      </c>
      <c r="P75" s="411" t="s">
        <v>301</v>
      </c>
      <c r="Q75" s="413" t="s">
        <v>302</v>
      </c>
      <c r="R75" s="419" t="s">
        <v>313</v>
      </c>
    </row>
    <row r="76" spans="1:18" x14ac:dyDescent="0.35">
      <c r="A76" s="415" t="s">
        <v>292</v>
      </c>
      <c r="B76" s="339">
        <f>SUMIFS('1.1 Frais personnel'!$O$9:$O$68,'1.1 Frais personnel'!$C$9:$C$68,"Partenaire 4")</f>
        <v>0</v>
      </c>
      <c r="C76" s="1147"/>
      <c r="D76" s="1150">
        <f>SUM(B76*$E$19,SUMIFS('1.2 Achat &amp; prestation'!$AA$11:$AA$50,'1.2 Achat &amp; prestation'!$C$11:$C$50,"Partenaire 4",'1.2 Achat &amp; prestation'!$F$11:$F$50,"Oui")*$E$16,SUMIFS('1.2 Achat &amp; prestation'!$AA$11:$AA$50,'1.2 Achat &amp; prestation'!$C$11:$C$50,"Partenaire 4",'1.2 Achat &amp; prestation'!$F$11:$F$50,"Non")*$E$19,SUMIFS('1.2 Achat &amp; prestation'!$AA$60:$AA$99,'1.2 Achat &amp; prestation'!$C$60:$C$99,"Partenaire 4",'1.2 Achat &amp; prestation'!$F$60:$F$99,"Oui")*$E$16,SUMIFS('1.2 Achat &amp; prestation'!$AA$60:$AA$99,'1.2 Achat &amp; prestation'!$C$60:$C$99,"Partenaire 4",'1.2 Achat &amp; prestation'!$F$60:$F$99,"Non")*$E$19,B78*$E$19,B79*$E$19,B80*$E$19,B81*$E$19,B82*$E$19)</f>
        <v>0</v>
      </c>
      <c r="E76" s="1153"/>
      <c r="F76" s="1156"/>
      <c r="G76" s="1156"/>
      <c r="H76" s="1142">
        <f>IF(D76="","",IF($H$16="Oui",ROUNDDOWN(D76-E76,2),ROUNDDOWN(D76*0.85,2)))</f>
        <v>0</v>
      </c>
      <c r="I76" s="1142">
        <f>IF(D76="","",IF($H$16="Oui",0.15*H76/0.85,D76-H76))</f>
        <v>0</v>
      </c>
      <c r="J76" s="1142">
        <f>IF(D76="","",IF($H$16="Oui",I76,E76))</f>
        <v>0</v>
      </c>
      <c r="K76" s="1142">
        <f>IF(I76="","",I76-J76)</f>
        <v>0</v>
      </c>
      <c r="L76" s="1142" t="str">
        <f>IF(E76="","",E76-J76)</f>
        <v/>
      </c>
      <c r="M76" s="1153"/>
      <c r="N76" s="1156"/>
      <c r="O76" s="1153"/>
      <c r="P76" s="1142">
        <f>SUMIFS('1.4 Contribution en nature'!$J$9:$J$48,'1.4 Contribution en nature'!$C$9:$C$48,"Partenaire 4")</f>
        <v>0</v>
      </c>
      <c r="Q76" s="1153"/>
      <c r="R76" s="1162"/>
    </row>
    <row r="77" spans="1:18" ht="14.5" customHeight="1" x14ac:dyDescent="0.35">
      <c r="A77" s="415" t="s">
        <v>242</v>
      </c>
      <c r="B77" s="339">
        <f>SUMIFS('1.2 Achat &amp; prestation'!$AA$11:$AA$50,'1.2 Achat &amp; prestation'!$C$11:$C$50,"Partenaire 4")+SUMIFS('1.2 Achat &amp; prestation'!$AA$60:$AA$99,'1.2 Achat &amp; prestation'!$C$60:$C$99,"Partenaire 4")</f>
        <v>0</v>
      </c>
      <c r="C77" s="1148"/>
      <c r="D77" s="1151"/>
      <c r="E77" s="1154"/>
      <c r="F77" s="1157"/>
      <c r="G77" s="1157"/>
      <c r="H77" s="1143"/>
      <c r="I77" s="1143"/>
      <c r="J77" s="1143"/>
      <c r="K77" s="1143"/>
      <c r="L77" s="1143"/>
      <c r="M77" s="1154"/>
      <c r="N77" s="1157"/>
      <c r="O77" s="1154"/>
      <c r="P77" s="1143"/>
      <c r="Q77" s="1154"/>
      <c r="R77" s="1163"/>
    </row>
    <row r="78" spans="1:18" ht="29" x14ac:dyDescent="0.35">
      <c r="A78" s="415" t="s">
        <v>243</v>
      </c>
      <c r="B78" s="339">
        <f>SUMIFS('1.3 Déplacement &amp; hébergement'!$N$9:$N$48,'1.3 Déplacement &amp; hébergement'!$C$9:$C$48,"Partenaire 4")</f>
        <v>0</v>
      </c>
      <c r="C78" s="1148"/>
      <c r="D78" s="1151"/>
      <c r="E78" s="1154"/>
      <c r="F78" s="1157"/>
      <c r="G78" s="1157"/>
      <c r="H78" s="1143"/>
      <c r="I78" s="1143"/>
      <c r="J78" s="1143"/>
      <c r="K78" s="1143"/>
      <c r="L78" s="1143"/>
      <c r="M78" s="1154"/>
      <c r="N78" s="1157"/>
      <c r="O78" s="1154"/>
      <c r="P78" s="1143"/>
      <c r="Q78" s="1154"/>
      <c r="R78" s="1163"/>
    </row>
    <row r="79" spans="1:18" ht="29" x14ac:dyDescent="0.35">
      <c r="A79" s="415" t="s">
        <v>21</v>
      </c>
      <c r="B79" s="339">
        <f>SUMIFS('1.4 Contribution en nature'!$J$9:$J$48,'1.4 Contribution en nature'!$C$9:$C$48,"Partenaire 4")</f>
        <v>0</v>
      </c>
      <c r="C79" s="1148"/>
      <c r="D79" s="1151"/>
      <c r="E79" s="1154"/>
      <c r="F79" s="1157"/>
      <c r="G79" s="1157"/>
      <c r="H79" s="1143"/>
      <c r="I79" s="1143"/>
      <c r="J79" s="1143"/>
      <c r="K79" s="1143"/>
      <c r="L79" s="1143"/>
      <c r="M79" s="1154"/>
      <c r="N79" s="1157"/>
      <c r="O79" s="1154"/>
      <c r="P79" s="1143"/>
      <c r="Q79" s="1154"/>
      <c r="R79" s="1163"/>
    </row>
    <row r="80" spans="1:18" ht="29" x14ac:dyDescent="0.35">
      <c r="A80" s="415" t="s">
        <v>244</v>
      </c>
      <c r="B80" s="339">
        <f>SUMIFS('1.5 Coût participation agri'!$N$9:$N$48,'1.5 Coût participation agri'!$C$9:$C$48,"Partenaire 4")</f>
        <v>0</v>
      </c>
      <c r="C80" s="1148"/>
      <c r="D80" s="1151"/>
      <c r="E80" s="1154"/>
      <c r="F80" s="1157"/>
      <c r="G80" s="1157"/>
      <c r="H80" s="1143"/>
      <c r="I80" s="1143"/>
      <c r="J80" s="1143"/>
      <c r="K80" s="1143"/>
      <c r="L80" s="1143"/>
      <c r="M80" s="1154"/>
      <c r="N80" s="1157"/>
      <c r="O80" s="1154"/>
      <c r="P80" s="1143"/>
      <c r="Q80" s="1154"/>
      <c r="R80" s="1163"/>
    </row>
    <row r="81" spans="1:18" x14ac:dyDescent="0.35">
      <c r="A81" s="415" t="s">
        <v>35</v>
      </c>
      <c r="B81" s="339">
        <f>SUMIFS('1.6 Amortissement'!$O$9:$O$23,'1.6 Amortissement'!$C$9:$C$23,"Partenaire 4")</f>
        <v>0</v>
      </c>
      <c r="C81" s="1148"/>
      <c r="D81" s="1151"/>
      <c r="E81" s="1154"/>
      <c r="F81" s="1157"/>
      <c r="G81" s="1157"/>
      <c r="H81" s="1143"/>
      <c r="I81" s="1143"/>
      <c r="J81" s="1143"/>
      <c r="K81" s="1143"/>
      <c r="L81" s="1143"/>
      <c r="M81" s="1154"/>
      <c r="N81" s="1157"/>
      <c r="O81" s="1154"/>
      <c r="P81" s="1143"/>
      <c r="Q81" s="1154"/>
      <c r="R81" s="1163"/>
    </row>
    <row r="82" spans="1:18" ht="15" thickBot="1" x14ac:dyDescent="0.4">
      <c r="A82" s="416" t="s">
        <v>293</v>
      </c>
      <c r="B82" s="340">
        <f>SUMIFS('1.7 OCS'!$F$9:$F$108,'1.7 OCS'!$C$9:$C$108,"Partenaire 4")</f>
        <v>0</v>
      </c>
      <c r="C82" s="1148"/>
      <c r="D82" s="1151"/>
      <c r="E82" s="1154"/>
      <c r="F82" s="1157"/>
      <c r="G82" s="1157"/>
      <c r="H82" s="1143"/>
      <c r="I82" s="1143"/>
      <c r="J82" s="1143"/>
      <c r="K82" s="1143"/>
      <c r="L82" s="1143"/>
      <c r="M82" s="1154"/>
      <c r="N82" s="1157"/>
      <c r="O82" s="1154"/>
      <c r="P82" s="1143"/>
      <c r="Q82" s="1154"/>
      <c r="R82" s="1163"/>
    </row>
    <row r="83" spans="1:18" ht="44" thickBot="1" x14ac:dyDescent="0.4">
      <c r="A83" s="417" t="s">
        <v>22</v>
      </c>
      <c r="B83" s="341">
        <f>SUM(B76:B82)</f>
        <v>0</v>
      </c>
      <c r="C83" s="1149"/>
      <c r="D83" s="1152"/>
      <c r="E83" s="1155"/>
      <c r="F83" s="1158"/>
      <c r="G83" s="1158"/>
      <c r="H83" s="1144"/>
      <c r="I83" s="1144"/>
      <c r="J83" s="1144"/>
      <c r="K83" s="1144"/>
      <c r="L83" s="1144"/>
      <c r="M83" s="1155"/>
      <c r="N83" s="1158"/>
      <c r="O83" s="1155"/>
      <c r="P83" s="1144"/>
      <c r="Q83" s="1155"/>
      <c r="R83" s="1164"/>
    </row>
    <row r="84" spans="1:18" ht="15" thickBot="1" x14ac:dyDescent="0.4"/>
    <row r="85" spans="1:18" ht="21.5" thickBot="1" x14ac:dyDescent="0.4">
      <c r="A85" s="1136" t="s">
        <v>291</v>
      </c>
      <c r="B85" s="1137"/>
      <c r="C85" s="1137"/>
      <c r="D85" s="1137"/>
      <c r="E85" s="1137"/>
      <c r="F85" s="1137"/>
      <c r="G85" s="1137"/>
      <c r="H85" s="1137"/>
      <c r="I85" s="1137"/>
      <c r="J85" s="1137"/>
      <c r="K85" s="1137"/>
      <c r="L85" s="1137"/>
      <c r="M85" s="1137"/>
      <c r="N85" s="1137"/>
      <c r="O85" s="1137"/>
      <c r="P85" s="1137"/>
      <c r="Q85" s="1137"/>
      <c r="R85" s="1138"/>
    </row>
    <row r="86" spans="1:18" ht="15" thickBot="1" x14ac:dyDescent="0.4">
      <c r="A86" s="1145" t="s">
        <v>299</v>
      </c>
      <c r="B86" s="1139" t="s">
        <v>280</v>
      </c>
      <c r="C86" s="1140"/>
      <c r="D86" s="1140"/>
      <c r="E86" s="1140"/>
      <c r="F86" s="1140"/>
      <c r="G86" s="1140"/>
      <c r="H86" s="1140"/>
      <c r="I86" s="1140"/>
      <c r="J86" s="1140"/>
      <c r="K86" s="1140"/>
      <c r="L86" s="1140"/>
      <c r="M86" s="1140"/>
      <c r="N86" s="1140"/>
      <c r="O86" s="1140"/>
      <c r="P86" s="1140"/>
      <c r="Q86" s="1140"/>
      <c r="R86" s="1141"/>
    </row>
    <row r="87" spans="1:18" ht="145" x14ac:dyDescent="0.35">
      <c r="A87" s="1146"/>
      <c r="B87" s="418" t="s">
        <v>20</v>
      </c>
      <c r="C87" s="411" t="s">
        <v>357</v>
      </c>
      <c r="D87" s="411" t="s">
        <v>395</v>
      </c>
      <c r="E87" s="411" t="s">
        <v>375</v>
      </c>
      <c r="F87" s="412" t="s">
        <v>367</v>
      </c>
      <c r="G87" s="412" t="s">
        <v>368</v>
      </c>
      <c r="H87" s="411" t="s">
        <v>18</v>
      </c>
      <c r="I87" s="411" t="s">
        <v>378</v>
      </c>
      <c r="J87" s="411" t="s">
        <v>363</v>
      </c>
      <c r="K87" s="411" t="s">
        <v>365</v>
      </c>
      <c r="L87" s="411" t="s">
        <v>366</v>
      </c>
      <c r="M87" s="411" t="s">
        <v>298</v>
      </c>
      <c r="N87" s="412" t="s">
        <v>312</v>
      </c>
      <c r="O87" s="411" t="s">
        <v>300</v>
      </c>
      <c r="P87" s="411" t="s">
        <v>301</v>
      </c>
      <c r="Q87" s="413" t="s">
        <v>302</v>
      </c>
      <c r="R87" s="419" t="s">
        <v>313</v>
      </c>
    </row>
    <row r="88" spans="1:18" x14ac:dyDescent="0.35">
      <c r="A88" s="415" t="s">
        <v>292</v>
      </c>
      <c r="B88" s="339">
        <f>SUMIFS('1.1 Frais personnel'!$O$9:$O$68,'1.1 Frais personnel'!$C$9:$C$68,"Partenaire 5")</f>
        <v>0</v>
      </c>
      <c r="C88" s="1147"/>
      <c r="D88" s="1150">
        <f>SUM(B88*$E$19,SUMIFS('1.2 Achat &amp; prestation'!$AA$11:$AA$50,'1.2 Achat &amp; prestation'!$C$11:$C$50,"Partenaire 5",'1.2 Achat &amp; prestation'!$F$11:$F$50,"Oui")*$E$16,SUMIFS('1.2 Achat &amp; prestation'!$AA$11:$AA$50,'1.2 Achat &amp; prestation'!$C$11:$C$50,"Partenaire 5",'1.2 Achat &amp; prestation'!$F$11:$F$50,"Non")*$E$19,SUMIFS('1.2 Achat &amp; prestation'!$AA$60:$AA$99,'1.2 Achat &amp; prestation'!$C$60:$C$99,"Partenaire 5",'1.2 Achat &amp; prestation'!$F$60:$F$99,"Oui")*$E$16,SUMIFS('1.2 Achat &amp; prestation'!$AA$60:$AA$99,'1.2 Achat &amp; prestation'!$C$60:$C$99,"Partenaire 5",'1.2 Achat &amp; prestation'!$F$60:$F$99,"Non")*$E$19,B90*$E$19,B91*$E$19,B92*$E$19,B93*$E$19,B94*$E$19)</f>
        <v>0</v>
      </c>
      <c r="E88" s="1153"/>
      <c r="F88" s="1156"/>
      <c r="G88" s="1156"/>
      <c r="H88" s="1142">
        <f>IF(D88="","",IF($H$16="Oui",ROUNDDOWN(D88-E88,2),ROUNDDOWN(D88*0.85,2)))</f>
        <v>0</v>
      </c>
      <c r="I88" s="1142">
        <f>IF(D88="","",IF($H$16="Oui",0.15*H88/0.85,D88-H88))</f>
        <v>0</v>
      </c>
      <c r="J88" s="1142">
        <f>IF(D88="","",IF($H$16="Oui",I88,E88))</f>
        <v>0</v>
      </c>
      <c r="K88" s="1142">
        <f>IF(I88="","",I88-J88)</f>
        <v>0</v>
      </c>
      <c r="L88" s="1142" t="str">
        <f>IF(E88="","",E88-J88)</f>
        <v/>
      </c>
      <c r="M88" s="1153"/>
      <c r="N88" s="1156"/>
      <c r="O88" s="1153"/>
      <c r="P88" s="1142">
        <f>SUMIFS('1.4 Contribution en nature'!$J$9:$J$48,'1.4 Contribution en nature'!$C$9:$C$48,"Partenaire 5")</f>
        <v>0</v>
      </c>
      <c r="Q88" s="1153"/>
      <c r="R88" s="1162"/>
    </row>
    <row r="89" spans="1:18" x14ac:dyDescent="0.35">
      <c r="A89" s="415" t="s">
        <v>242</v>
      </c>
      <c r="B89" s="339">
        <f>SUMIFS('1.2 Achat &amp; prestation'!$AA$11:$AA$50,'1.2 Achat &amp; prestation'!$C$11:$C$50,"Partenaire 5")+SUMIFS('1.2 Achat &amp; prestation'!$AA$60:$AA$99,'1.2 Achat &amp; prestation'!$C$60:$C$99,"Partenaire 5")</f>
        <v>0</v>
      </c>
      <c r="C89" s="1148"/>
      <c r="D89" s="1151"/>
      <c r="E89" s="1154"/>
      <c r="F89" s="1157"/>
      <c r="G89" s="1157"/>
      <c r="H89" s="1143"/>
      <c r="I89" s="1143"/>
      <c r="J89" s="1143"/>
      <c r="K89" s="1143"/>
      <c r="L89" s="1143"/>
      <c r="M89" s="1154"/>
      <c r="N89" s="1157"/>
      <c r="O89" s="1154"/>
      <c r="P89" s="1143"/>
      <c r="Q89" s="1154"/>
      <c r="R89" s="1163"/>
    </row>
    <row r="90" spans="1:18" ht="29" x14ac:dyDescent="0.35">
      <c r="A90" s="415" t="s">
        <v>243</v>
      </c>
      <c r="B90" s="339">
        <f>SUMIFS('1.3 Déplacement &amp; hébergement'!$N$9:$N$48,'1.3 Déplacement &amp; hébergement'!$C$9:$C$48,"Partenaire 5")</f>
        <v>0</v>
      </c>
      <c r="C90" s="1148"/>
      <c r="D90" s="1151"/>
      <c r="E90" s="1154"/>
      <c r="F90" s="1157"/>
      <c r="G90" s="1157"/>
      <c r="H90" s="1143"/>
      <c r="I90" s="1143"/>
      <c r="J90" s="1143"/>
      <c r="K90" s="1143"/>
      <c r="L90" s="1143"/>
      <c r="M90" s="1154"/>
      <c r="N90" s="1157"/>
      <c r="O90" s="1154"/>
      <c r="P90" s="1143"/>
      <c r="Q90" s="1154"/>
      <c r="R90" s="1163"/>
    </row>
    <row r="91" spans="1:18" ht="29" x14ac:dyDescent="0.35">
      <c r="A91" s="415" t="s">
        <v>21</v>
      </c>
      <c r="B91" s="339">
        <f>SUMIFS('1.4 Contribution en nature'!$J$9:$J$48,'1.4 Contribution en nature'!$C$9:$C$48,"Partenaire 5")</f>
        <v>0</v>
      </c>
      <c r="C91" s="1148"/>
      <c r="D91" s="1151"/>
      <c r="E91" s="1154"/>
      <c r="F91" s="1157"/>
      <c r="G91" s="1157"/>
      <c r="H91" s="1143"/>
      <c r="I91" s="1143"/>
      <c r="J91" s="1143"/>
      <c r="K91" s="1143"/>
      <c r="L91" s="1143"/>
      <c r="M91" s="1154"/>
      <c r="N91" s="1157"/>
      <c r="O91" s="1154"/>
      <c r="P91" s="1143"/>
      <c r="Q91" s="1154"/>
      <c r="R91" s="1163"/>
    </row>
    <row r="92" spans="1:18" ht="29" x14ac:dyDescent="0.35">
      <c r="A92" s="415" t="s">
        <v>244</v>
      </c>
      <c r="B92" s="339">
        <f>SUMIFS('1.5 Coût participation agri'!$N$9:$N$48,'1.5 Coût participation agri'!$C$9:$C$48,"Partenaire 5")</f>
        <v>0</v>
      </c>
      <c r="C92" s="1148"/>
      <c r="D92" s="1151"/>
      <c r="E92" s="1154"/>
      <c r="F92" s="1157"/>
      <c r="G92" s="1157"/>
      <c r="H92" s="1143"/>
      <c r="I92" s="1143"/>
      <c r="J92" s="1143"/>
      <c r="K92" s="1143"/>
      <c r="L92" s="1143"/>
      <c r="M92" s="1154"/>
      <c r="N92" s="1157"/>
      <c r="O92" s="1154"/>
      <c r="P92" s="1143"/>
      <c r="Q92" s="1154"/>
      <c r="R92" s="1163"/>
    </row>
    <row r="93" spans="1:18" x14ac:dyDescent="0.35">
      <c r="A93" s="415" t="s">
        <v>35</v>
      </c>
      <c r="B93" s="339">
        <f>SUMIFS('1.6 Amortissement'!$O$9:$O$23,'1.6 Amortissement'!$C$9:$C$23,"Partenaire 5")</f>
        <v>0</v>
      </c>
      <c r="C93" s="1148"/>
      <c r="D93" s="1151"/>
      <c r="E93" s="1154"/>
      <c r="F93" s="1157"/>
      <c r="G93" s="1157"/>
      <c r="H93" s="1143"/>
      <c r="I93" s="1143"/>
      <c r="J93" s="1143"/>
      <c r="K93" s="1143"/>
      <c r="L93" s="1143"/>
      <c r="M93" s="1154"/>
      <c r="N93" s="1157"/>
      <c r="O93" s="1154"/>
      <c r="P93" s="1143"/>
      <c r="Q93" s="1154"/>
      <c r="R93" s="1163"/>
    </row>
    <row r="94" spans="1:18" ht="15" thickBot="1" x14ac:dyDescent="0.4">
      <c r="A94" s="416" t="s">
        <v>293</v>
      </c>
      <c r="B94" s="340">
        <f>SUMIFS('1.7 OCS'!$F$9:$F$108,'1.7 OCS'!$C$9:$C$108,"Partenaire 5")</f>
        <v>0</v>
      </c>
      <c r="C94" s="1148"/>
      <c r="D94" s="1151"/>
      <c r="E94" s="1154"/>
      <c r="F94" s="1157"/>
      <c r="G94" s="1157"/>
      <c r="H94" s="1143"/>
      <c r="I94" s="1143"/>
      <c r="J94" s="1143"/>
      <c r="K94" s="1143"/>
      <c r="L94" s="1143"/>
      <c r="M94" s="1154"/>
      <c r="N94" s="1157"/>
      <c r="O94" s="1154"/>
      <c r="P94" s="1143"/>
      <c r="Q94" s="1154"/>
      <c r="R94" s="1163"/>
    </row>
    <row r="95" spans="1:18" ht="44" thickBot="1" x14ac:dyDescent="0.4">
      <c r="A95" s="417" t="s">
        <v>22</v>
      </c>
      <c r="B95" s="341">
        <f>SUM(B88:B94)</f>
        <v>0</v>
      </c>
      <c r="C95" s="1149"/>
      <c r="D95" s="1152"/>
      <c r="E95" s="1155"/>
      <c r="F95" s="1158"/>
      <c r="G95" s="1158"/>
      <c r="H95" s="1144"/>
      <c r="I95" s="1144"/>
      <c r="J95" s="1144"/>
      <c r="K95" s="1144"/>
      <c r="L95" s="1144"/>
      <c r="M95" s="1155"/>
      <c r="N95" s="1158"/>
      <c r="O95" s="1155"/>
      <c r="P95" s="1144"/>
      <c r="Q95" s="1155"/>
      <c r="R95" s="1164"/>
    </row>
    <row r="96" spans="1:18" ht="15" thickBot="1" x14ac:dyDescent="0.4"/>
    <row r="97" spans="1:18" ht="21.5" thickBot="1" x14ac:dyDescent="0.4">
      <c r="A97" s="1136" t="s">
        <v>291</v>
      </c>
      <c r="B97" s="1137"/>
      <c r="C97" s="1137"/>
      <c r="D97" s="1137"/>
      <c r="E97" s="1137"/>
      <c r="F97" s="1137"/>
      <c r="G97" s="1137"/>
      <c r="H97" s="1137"/>
      <c r="I97" s="1137"/>
      <c r="J97" s="1137"/>
      <c r="K97" s="1137"/>
      <c r="L97" s="1137"/>
      <c r="M97" s="1137"/>
      <c r="N97" s="1137"/>
      <c r="O97" s="1137"/>
      <c r="P97" s="1137"/>
      <c r="Q97" s="1137"/>
      <c r="R97" s="1138"/>
    </row>
    <row r="98" spans="1:18" ht="15" thickBot="1" x14ac:dyDescent="0.4">
      <c r="A98" s="1145" t="s">
        <v>299</v>
      </c>
      <c r="B98" s="1139" t="s">
        <v>281</v>
      </c>
      <c r="C98" s="1140"/>
      <c r="D98" s="1140"/>
      <c r="E98" s="1140"/>
      <c r="F98" s="1140"/>
      <c r="G98" s="1140"/>
      <c r="H98" s="1140"/>
      <c r="I98" s="1140"/>
      <c r="J98" s="1140"/>
      <c r="K98" s="1140"/>
      <c r="L98" s="1140"/>
      <c r="M98" s="1140"/>
      <c r="N98" s="1140"/>
      <c r="O98" s="1140"/>
      <c r="P98" s="1140"/>
      <c r="Q98" s="1140"/>
      <c r="R98" s="1141"/>
    </row>
    <row r="99" spans="1:18" ht="145" x14ac:dyDescent="0.35">
      <c r="A99" s="1146"/>
      <c r="B99" s="418" t="s">
        <v>20</v>
      </c>
      <c r="C99" s="411" t="s">
        <v>357</v>
      </c>
      <c r="D99" s="411" t="s">
        <v>395</v>
      </c>
      <c r="E99" s="411" t="s">
        <v>375</v>
      </c>
      <c r="F99" s="412" t="s">
        <v>367</v>
      </c>
      <c r="G99" s="412" t="s">
        <v>368</v>
      </c>
      <c r="H99" s="411" t="s">
        <v>18</v>
      </c>
      <c r="I99" s="411" t="s">
        <v>378</v>
      </c>
      <c r="J99" s="411" t="s">
        <v>363</v>
      </c>
      <c r="K99" s="411" t="s">
        <v>365</v>
      </c>
      <c r="L99" s="411" t="s">
        <v>366</v>
      </c>
      <c r="M99" s="411" t="s">
        <v>298</v>
      </c>
      <c r="N99" s="412" t="s">
        <v>312</v>
      </c>
      <c r="O99" s="411" t="s">
        <v>300</v>
      </c>
      <c r="P99" s="411" t="s">
        <v>301</v>
      </c>
      <c r="Q99" s="413" t="s">
        <v>302</v>
      </c>
      <c r="R99" s="419" t="s">
        <v>313</v>
      </c>
    </row>
    <row r="100" spans="1:18" x14ac:dyDescent="0.35">
      <c r="A100" s="415" t="s">
        <v>292</v>
      </c>
      <c r="B100" s="339">
        <f>SUMIFS('1.1 Frais personnel'!$O$9:$O$68,'1.1 Frais personnel'!$C$9:$C$68,"Partenaire 6")</f>
        <v>0</v>
      </c>
      <c r="C100" s="1147"/>
      <c r="D100" s="1150">
        <f>SUM(B100*$E$19,SUMIFS('1.2 Achat &amp; prestation'!$AA$11:$AA$50,'1.2 Achat &amp; prestation'!$C$11:$C$50,"Partenaire 6",'1.2 Achat &amp; prestation'!$F$11:$F$50,"Oui")*$E$16,SUMIFS('1.2 Achat &amp; prestation'!$AA$11:$AA$50,'1.2 Achat &amp; prestation'!$C$11:$C$50,"Partenaire 6",'1.2 Achat &amp; prestation'!$F$11:$F$50,"Non")*$E$19,SUMIFS('1.2 Achat &amp; prestation'!$AA$60:$AA$99,'1.2 Achat &amp; prestation'!$C$60:$C$99,"Partenaire 6",'1.2 Achat &amp; prestation'!$F$60:$F$99,"Oui")*$E$16,SUMIFS('1.2 Achat &amp; prestation'!$AA$60:$AA$99,'1.2 Achat &amp; prestation'!$C$60:$C$99,"Partenaire 6",'1.2 Achat &amp; prestation'!$F$60:$F$99,"Non")*$E$19,B102*$E$19,B103*$E$19,B104*$E$19,B105*$E$19,B106*$E$19)</f>
        <v>0</v>
      </c>
      <c r="E100" s="1153"/>
      <c r="F100" s="1156"/>
      <c r="G100" s="1156"/>
      <c r="H100" s="1142">
        <f>IF(D100="","",IF($H$16="Oui",ROUNDDOWN(D100-E100,2),ROUNDDOWN(D100*0.85,2)))</f>
        <v>0</v>
      </c>
      <c r="I100" s="1142">
        <f>IF(D100="","",IF($H$16="Oui",0.15*H100/0.85,D100-H100))</f>
        <v>0</v>
      </c>
      <c r="J100" s="1142">
        <f>IF(D100="","",IF($H$16="Oui",I100,E100))</f>
        <v>0</v>
      </c>
      <c r="K100" s="1142">
        <f>IF(I100="","",I100-J100)</f>
        <v>0</v>
      </c>
      <c r="L100" s="1142" t="str">
        <f>IF(E100="","",E100-J100)</f>
        <v/>
      </c>
      <c r="M100" s="1153"/>
      <c r="N100" s="1156"/>
      <c r="O100" s="1153"/>
      <c r="P100" s="1142">
        <f>SUMIFS('1.4 Contribution en nature'!$J$9:$J$48,'1.4 Contribution en nature'!$C$9:$C$48,"Partenaire 6")</f>
        <v>0</v>
      </c>
      <c r="Q100" s="1153"/>
      <c r="R100" s="1162"/>
    </row>
    <row r="101" spans="1:18" x14ac:dyDescent="0.35">
      <c r="A101" s="415" t="s">
        <v>242</v>
      </c>
      <c r="B101" s="339">
        <f>SUMIFS('1.2 Achat &amp; prestation'!$AA$11:$AA$50,'1.2 Achat &amp; prestation'!$C$11:$C$50,"Partenaire 6")+SUMIFS('1.2 Achat &amp; prestation'!$AA$60:$AA$99,'1.2 Achat &amp; prestation'!$C$60:$C$99,"Partenaire 6")</f>
        <v>0</v>
      </c>
      <c r="C101" s="1148"/>
      <c r="D101" s="1151"/>
      <c r="E101" s="1154"/>
      <c r="F101" s="1157"/>
      <c r="G101" s="1157"/>
      <c r="H101" s="1143"/>
      <c r="I101" s="1143"/>
      <c r="J101" s="1143"/>
      <c r="K101" s="1143"/>
      <c r="L101" s="1143"/>
      <c r="M101" s="1154"/>
      <c r="N101" s="1157"/>
      <c r="O101" s="1154"/>
      <c r="P101" s="1143"/>
      <c r="Q101" s="1154"/>
      <c r="R101" s="1163"/>
    </row>
    <row r="102" spans="1:18" ht="29" x14ac:dyDescent="0.35">
      <c r="A102" s="415" t="s">
        <v>243</v>
      </c>
      <c r="B102" s="339">
        <f>SUMIFS('1.3 Déplacement &amp; hébergement'!$N$9:$N$48,'1.3 Déplacement &amp; hébergement'!$C$9:$C$48,"Partenaire 6")</f>
        <v>0</v>
      </c>
      <c r="C102" s="1148"/>
      <c r="D102" s="1151"/>
      <c r="E102" s="1154"/>
      <c r="F102" s="1157"/>
      <c r="G102" s="1157"/>
      <c r="H102" s="1143"/>
      <c r="I102" s="1143"/>
      <c r="J102" s="1143"/>
      <c r="K102" s="1143"/>
      <c r="L102" s="1143"/>
      <c r="M102" s="1154"/>
      <c r="N102" s="1157"/>
      <c r="O102" s="1154"/>
      <c r="P102" s="1143"/>
      <c r="Q102" s="1154"/>
      <c r="R102" s="1163"/>
    </row>
    <row r="103" spans="1:18" ht="29" x14ac:dyDescent="0.35">
      <c r="A103" s="415" t="s">
        <v>21</v>
      </c>
      <c r="B103" s="339">
        <f>SUMIFS('1.4 Contribution en nature'!$J$9:$J$48,'1.4 Contribution en nature'!$C$9:$C$48,"Partenaire 6")</f>
        <v>0</v>
      </c>
      <c r="C103" s="1148"/>
      <c r="D103" s="1151"/>
      <c r="E103" s="1154"/>
      <c r="F103" s="1157"/>
      <c r="G103" s="1157"/>
      <c r="H103" s="1143"/>
      <c r="I103" s="1143"/>
      <c r="J103" s="1143"/>
      <c r="K103" s="1143"/>
      <c r="L103" s="1143"/>
      <c r="M103" s="1154"/>
      <c r="N103" s="1157"/>
      <c r="O103" s="1154"/>
      <c r="P103" s="1143"/>
      <c r="Q103" s="1154"/>
      <c r="R103" s="1163"/>
    </row>
    <row r="104" spans="1:18" ht="29" x14ac:dyDescent="0.35">
      <c r="A104" s="415" t="s">
        <v>244</v>
      </c>
      <c r="B104" s="339">
        <f>SUMIFS('1.5 Coût participation agri'!$N$9:$N$48,'1.5 Coût participation agri'!$C$9:$C$48,"Partenaire 6")</f>
        <v>0</v>
      </c>
      <c r="C104" s="1148"/>
      <c r="D104" s="1151"/>
      <c r="E104" s="1154"/>
      <c r="F104" s="1157"/>
      <c r="G104" s="1157"/>
      <c r="H104" s="1143"/>
      <c r="I104" s="1143"/>
      <c r="J104" s="1143"/>
      <c r="K104" s="1143"/>
      <c r="L104" s="1143"/>
      <c r="M104" s="1154"/>
      <c r="N104" s="1157"/>
      <c r="O104" s="1154"/>
      <c r="P104" s="1143"/>
      <c r="Q104" s="1154"/>
      <c r="R104" s="1163"/>
    </row>
    <row r="105" spans="1:18" x14ac:dyDescent="0.35">
      <c r="A105" s="415" t="s">
        <v>35</v>
      </c>
      <c r="B105" s="339">
        <f>SUMIFS('1.6 Amortissement'!$O$9:$O$23,'1.6 Amortissement'!$C$9:$C$23,"Partenaire 6")</f>
        <v>0</v>
      </c>
      <c r="C105" s="1148"/>
      <c r="D105" s="1151"/>
      <c r="E105" s="1154"/>
      <c r="F105" s="1157"/>
      <c r="G105" s="1157"/>
      <c r="H105" s="1143"/>
      <c r="I105" s="1143"/>
      <c r="J105" s="1143"/>
      <c r="K105" s="1143"/>
      <c r="L105" s="1143"/>
      <c r="M105" s="1154"/>
      <c r="N105" s="1157"/>
      <c r="O105" s="1154"/>
      <c r="P105" s="1143"/>
      <c r="Q105" s="1154"/>
      <c r="R105" s="1163"/>
    </row>
    <row r="106" spans="1:18" ht="15" thickBot="1" x14ac:dyDescent="0.4">
      <c r="A106" s="416" t="s">
        <v>293</v>
      </c>
      <c r="B106" s="340">
        <f>SUMIFS('1.7 OCS'!$F$9:$F$108,'1.7 OCS'!$C$9:$C$108,"Partenaire 6")</f>
        <v>0</v>
      </c>
      <c r="C106" s="1148"/>
      <c r="D106" s="1151"/>
      <c r="E106" s="1154"/>
      <c r="F106" s="1157"/>
      <c r="G106" s="1157"/>
      <c r="H106" s="1143"/>
      <c r="I106" s="1143"/>
      <c r="J106" s="1143"/>
      <c r="K106" s="1143"/>
      <c r="L106" s="1143"/>
      <c r="M106" s="1154"/>
      <c r="N106" s="1157"/>
      <c r="O106" s="1154"/>
      <c r="P106" s="1143"/>
      <c r="Q106" s="1154"/>
      <c r="R106" s="1163"/>
    </row>
    <row r="107" spans="1:18" ht="44" thickBot="1" x14ac:dyDescent="0.4">
      <c r="A107" s="417" t="s">
        <v>22</v>
      </c>
      <c r="B107" s="341">
        <f>SUM(B100:B106)</f>
        <v>0</v>
      </c>
      <c r="C107" s="1149"/>
      <c r="D107" s="1152"/>
      <c r="E107" s="1155"/>
      <c r="F107" s="1158"/>
      <c r="G107" s="1158"/>
      <c r="H107" s="1144"/>
      <c r="I107" s="1144"/>
      <c r="J107" s="1144"/>
      <c r="K107" s="1144"/>
      <c r="L107" s="1144"/>
      <c r="M107" s="1155"/>
      <c r="N107" s="1158"/>
      <c r="O107" s="1155"/>
      <c r="P107" s="1144"/>
      <c r="Q107" s="1155"/>
      <c r="R107" s="1164"/>
    </row>
    <row r="108" spans="1:18" ht="15" thickBot="1" x14ac:dyDescent="0.4"/>
    <row r="109" spans="1:18" x14ac:dyDescent="0.35">
      <c r="B109" s="319" t="s">
        <v>141</v>
      </c>
      <c r="C109" s="320"/>
      <c r="D109" s="320"/>
      <c r="E109" s="321"/>
    </row>
    <row r="110" spans="1:18" x14ac:dyDescent="0.35">
      <c r="B110" s="322"/>
      <c r="C110" s="323"/>
      <c r="D110" s="323"/>
      <c r="E110" s="324"/>
    </row>
    <row r="111" spans="1:18" x14ac:dyDescent="0.35">
      <c r="B111" s="325" t="s">
        <v>142</v>
      </c>
      <c r="C111" s="323"/>
      <c r="D111" s="323"/>
      <c r="E111" s="324"/>
    </row>
    <row r="112" spans="1:18" x14ac:dyDescent="0.35">
      <c r="B112" s="326"/>
      <c r="C112" s="323"/>
      <c r="D112" s="323"/>
      <c r="E112" s="324"/>
    </row>
    <row r="113" spans="2:5" x14ac:dyDescent="0.35">
      <c r="B113" s="326"/>
      <c r="C113" s="323"/>
      <c r="D113" s="323"/>
      <c r="E113" s="324"/>
    </row>
    <row r="114" spans="2:5" x14ac:dyDescent="0.35">
      <c r="B114" s="327" t="s">
        <v>27</v>
      </c>
      <c r="C114" s="323"/>
      <c r="D114" s="323"/>
      <c r="E114" s="324"/>
    </row>
    <row r="115" spans="2:5" x14ac:dyDescent="0.35">
      <c r="B115" s="328"/>
      <c r="C115" s="323"/>
      <c r="D115" s="323"/>
      <c r="E115" s="324"/>
    </row>
    <row r="116" spans="2:5" x14ac:dyDescent="0.35">
      <c r="B116" s="328"/>
      <c r="C116" s="323"/>
      <c r="D116" s="323"/>
      <c r="E116" s="324"/>
    </row>
    <row r="117" spans="2:5" x14ac:dyDescent="0.35">
      <c r="B117" s="328"/>
      <c r="C117" s="323"/>
      <c r="D117" s="323"/>
      <c r="E117" s="324"/>
    </row>
    <row r="118" spans="2:5" x14ac:dyDescent="0.35">
      <c r="B118" s="328"/>
      <c r="C118" s="323"/>
      <c r="D118" s="323"/>
      <c r="E118" s="324"/>
    </row>
    <row r="119" spans="2:5" ht="15" thickBot="1" x14ac:dyDescent="0.4">
      <c r="B119" s="329"/>
      <c r="C119" s="330"/>
      <c r="D119" s="330"/>
      <c r="E119" s="331"/>
    </row>
  </sheetData>
  <sheetProtection algorithmName="SHA-512" hashValue="JBVQ1GhFT0kTuvPX7qZTFitGh+ooH8m86AB+BHRA36LF9ZZZ0wtMoBasjSzSn6k/3kED6dMWBpef1N0x/LS/bA==" saltValue="scZl00Q/VBZqIpVzs/9AEw==" spinCount="100000" sheet="1" formatCells="0" formatColumns="0" formatRows="0" insertColumns="0" insertRows="0" insertHyperlinks="0" deleteColumns="0" deleteRows="0" sort="0" autoFilter="0" pivotTables="0"/>
  <mergeCells count="160">
    <mergeCell ref="F100:F107"/>
    <mergeCell ref="J100:J107"/>
    <mergeCell ref="N100:N107"/>
    <mergeCell ref="H100:H107"/>
    <mergeCell ref="L64:L71"/>
    <mergeCell ref="M64:M71"/>
    <mergeCell ref="N64:N71"/>
    <mergeCell ref="O64:O71"/>
    <mergeCell ref="P64:P71"/>
    <mergeCell ref="H76:H83"/>
    <mergeCell ref="F76:F83"/>
    <mergeCell ref="J76:J83"/>
    <mergeCell ref="N76:N83"/>
    <mergeCell ref="A73:R73"/>
    <mergeCell ref="B74:R74"/>
    <mergeCell ref="P76:P83"/>
    <mergeCell ref="A98:A99"/>
    <mergeCell ref="C100:C107"/>
    <mergeCell ref="M100:M107"/>
    <mergeCell ref="K100:K107"/>
    <mergeCell ref="L100:L107"/>
    <mergeCell ref="I100:I107"/>
    <mergeCell ref="E100:E107"/>
    <mergeCell ref="R76:R83"/>
    <mergeCell ref="A7:B7"/>
    <mergeCell ref="A2:C2"/>
    <mergeCell ref="A3:B3"/>
    <mergeCell ref="A4:B4"/>
    <mergeCell ref="A6:B6"/>
    <mergeCell ref="A5:B5"/>
    <mergeCell ref="K16:K21"/>
    <mergeCell ref="G4:I5"/>
    <mergeCell ref="D6:E6"/>
    <mergeCell ref="D8:E8"/>
    <mergeCell ref="D7:E7"/>
    <mergeCell ref="D2:F5"/>
    <mergeCell ref="G3:I3"/>
    <mergeCell ref="C14:C15"/>
    <mergeCell ref="G16:G22"/>
    <mergeCell ref="H16:H22"/>
    <mergeCell ref="A10:B10"/>
    <mergeCell ref="B14:B15"/>
    <mergeCell ref="A9:B9"/>
    <mergeCell ref="A11:B11"/>
    <mergeCell ref="A8:B8"/>
    <mergeCell ref="B26:R26"/>
    <mergeCell ref="A19:A21"/>
    <mergeCell ref="A16:A18"/>
    <mergeCell ref="A26:A27"/>
    <mergeCell ref="H28:H35"/>
    <mergeCell ref="F28:F35"/>
    <mergeCell ref="M28:M35"/>
    <mergeCell ref="J16:J21"/>
    <mergeCell ref="D28:D35"/>
    <mergeCell ref="G28:G35"/>
    <mergeCell ref="C28:C35"/>
    <mergeCell ref="R28:R35"/>
    <mergeCell ref="N28:N35"/>
    <mergeCell ref="I28:I35"/>
    <mergeCell ref="Q28:Q35"/>
    <mergeCell ref="O28:O35"/>
    <mergeCell ref="E28:E35"/>
    <mergeCell ref="Q88:Q95"/>
    <mergeCell ref="R88:R95"/>
    <mergeCell ref="A97:R97"/>
    <mergeCell ref="B98:R98"/>
    <mergeCell ref="P100:P107"/>
    <mergeCell ref="Q100:Q107"/>
    <mergeCell ref="R100:R107"/>
    <mergeCell ref="A14:A15"/>
    <mergeCell ref="D14:D15"/>
    <mergeCell ref="A50:A51"/>
    <mergeCell ref="R52:R59"/>
    <mergeCell ref="G52:G59"/>
    <mergeCell ref="O52:O59"/>
    <mergeCell ref="Q52:Q59"/>
    <mergeCell ref="H52:H59"/>
    <mergeCell ref="G100:G107"/>
    <mergeCell ref="O100:O107"/>
    <mergeCell ref="D100:D107"/>
    <mergeCell ref="G76:G83"/>
    <mergeCell ref="O76:O83"/>
    <mergeCell ref="Q76:Q83"/>
    <mergeCell ref="D52:D59"/>
    <mergeCell ref="D76:D83"/>
    <mergeCell ref="L28:L35"/>
    <mergeCell ref="K76:K83"/>
    <mergeCell ref="M76:M83"/>
    <mergeCell ref="L76:L83"/>
    <mergeCell ref="I76:I83"/>
    <mergeCell ref="L88:L95"/>
    <mergeCell ref="M88:M95"/>
    <mergeCell ref="N88:N95"/>
    <mergeCell ref="O88:O95"/>
    <mergeCell ref="P88:P95"/>
    <mergeCell ref="N52:N59"/>
    <mergeCell ref="A61:R61"/>
    <mergeCell ref="A62:A63"/>
    <mergeCell ref="B62:R62"/>
    <mergeCell ref="C64:C71"/>
    <mergeCell ref="D64:D71"/>
    <mergeCell ref="E64:E71"/>
    <mergeCell ref="F64:F71"/>
    <mergeCell ref="G64:G71"/>
    <mergeCell ref="H64:H71"/>
    <mergeCell ref="I64:I71"/>
    <mergeCell ref="J64:J71"/>
    <mergeCell ref="K64:K71"/>
    <mergeCell ref="F52:F59"/>
    <mergeCell ref="J52:J59"/>
    <mergeCell ref="Q64:Q71"/>
    <mergeCell ref="R64:R71"/>
    <mergeCell ref="A1:R1"/>
    <mergeCell ref="A37:R37"/>
    <mergeCell ref="B38:R38"/>
    <mergeCell ref="L40:L47"/>
    <mergeCell ref="R40:R47"/>
    <mergeCell ref="Q40:Q47"/>
    <mergeCell ref="P40:P47"/>
    <mergeCell ref="O40:O47"/>
    <mergeCell ref="N40:N47"/>
    <mergeCell ref="M40:M47"/>
    <mergeCell ref="C40:C47"/>
    <mergeCell ref="D40:D47"/>
    <mergeCell ref="E40:E47"/>
    <mergeCell ref="F40:F47"/>
    <mergeCell ref="G40:G47"/>
    <mergeCell ref="H40:H47"/>
    <mergeCell ref="I40:I47"/>
    <mergeCell ref="J40:J47"/>
    <mergeCell ref="K40:K47"/>
    <mergeCell ref="A38:A39"/>
    <mergeCell ref="P28:P35"/>
    <mergeCell ref="A25:R25"/>
    <mergeCell ref="J28:J35"/>
    <mergeCell ref="K28:K35"/>
    <mergeCell ref="A49:R49"/>
    <mergeCell ref="B50:R50"/>
    <mergeCell ref="P52:P59"/>
    <mergeCell ref="A85:R85"/>
    <mergeCell ref="A86:A87"/>
    <mergeCell ref="B86:R86"/>
    <mergeCell ref="C88:C95"/>
    <mergeCell ref="D88:D95"/>
    <mergeCell ref="E88:E95"/>
    <mergeCell ref="F88:F95"/>
    <mergeCell ref="G88:G95"/>
    <mergeCell ref="H88:H95"/>
    <mergeCell ref="I88:I95"/>
    <mergeCell ref="J88:J95"/>
    <mergeCell ref="K88:K95"/>
    <mergeCell ref="E76:E83"/>
    <mergeCell ref="C76:C83"/>
    <mergeCell ref="A74:A75"/>
    <mergeCell ref="C52:C59"/>
    <mergeCell ref="E52:E59"/>
    <mergeCell ref="I52:I59"/>
    <mergeCell ref="K52:K59"/>
    <mergeCell ref="M52:M59"/>
    <mergeCell ref="L52:L59"/>
  </mergeCells>
  <conditionalFormatting sqref="F6:F7">
    <cfRule type="notContainsText" dxfId="31" priority="15" operator="notContains" text="Non">
      <formula>ISERROR(SEARCH("Non",F6))</formula>
    </cfRule>
    <cfRule type="containsText" dxfId="30" priority="16" operator="containsText" text="Non">
      <formula>NOT(ISERROR(SEARCH("Non",F6)))</formula>
    </cfRule>
  </conditionalFormatting>
  <conditionalFormatting sqref="G28:G35">
    <cfRule type="containsText" dxfId="29" priority="14" operator="containsText" text="Non">
      <formula>NOT(ISERROR(SEARCH("Non",G28)))</formula>
    </cfRule>
  </conditionalFormatting>
  <conditionalFormatting sqref="G28:G35">
    <cfRule type="containsText" dxfId="28" priority="13" operator="containsText" text="Oui">
      <formula>NOT(ISERROR(SEARCH("Oui",G28)))</formula>
    </cfRule>
  </conditionalFormatting>
  <conditionalFormatting sqref="G40">
    <cfRule type="containsText" dxfId="27" priority="11" operator="containsText" text="Oui">
      <formula>NOT(ISERROR(SEARCH("Oui",G40)))</formula>
    </cfRule>
  </conditionalFormatting>
  <conditionalFormatting sqref="G40">
    <cfRule type="containsText" dxfId="26" priority="12" operator="containsText" text="Non">
      <formula>NOT(ISERROR(SEARCH("Non",G40)))</formula>
    </cfRule>
  </conditionalFormatting>
  <conditionalFormatting sqref="G52">
    <cfRule type="containsText" dxfId="25" priority="7" operator="containsText" text="Oui">
      <formula>NOT(ISERROR(SEARCH("Oui",G52)))</formula>
    </cfRule>
  </conditionalFormatting>
  <conditionalFormatting sqref="G64">
    <cfRule type="containsText" dxfId="24" priority="9" operator="containsText" text="Oui">
      <formula>NOT(ISERROR(SEARCH("Oui",G64)))</formula>
    </cfRule>
  </conditionalFormatting>
  <conditionalFormatting sqref="G64">
    <cfRule type="containsText" dxfId="23" priority="10" operator="containsText" text="Non">
      <formula>NOT(ISERROR(SEARCH("Non",G64)))</formula>
    </cfRule>
  </conditionalFormatting>
  <conditionalFormatting sqref="G52">
    <cfRule type="containsText" dxfId="22" priority="8" operator="containsText" text="Non">
      <formula>NOT(ISERROR(SEARCH("Non",G52)))</formula>
    </cfRule>
  </conditionalFormatting>
  <conditionalFormatting sqref="G88">
    <cfRule type="containsText" dxfId="21" priority="5" operator="containsText" text="Oui">
      <formula>NOT(ISERROR(SEARCH("Oui",G88)))</formula>
    </cfRule>
  </conditionalFormatting>
  <conditionalFormatting sqref="G88">
    <cfRule type="containsText" dxfId="20" priority="6" operator="containsText" text="Non">
      <formula>NOT(ISERROR(SEARCH("Non",G88)))</formula>
    </cfRule>
  </conditionalFormatting>
  <conditionalFormatting sqref="G76">
    <cfRule type="containsText" dxfId="19" priority="3" operator="containsText" text="Oui">
      <formula>NOT(ISERROR(SEARCH("Oui",G76)))</formula>
    </cfRule>
  </conditionalFormatting>
  <conditionalFormatting sqref="G76">
    <cfRule type="containsText" dxfId="18" priority="4" operator="containsText" text="Non">
      <formula>NOT(ISERROR(SEARCH("Non",G76)))</formula>
    </cfRule>
  </conditionalFormatting>
  <conditionalFormatting sqref="G100">
    <cfRule type="containsText" dxfId="17" priority="1" operator="containsText" text="Oui">
      <formula>NOT(ISERROR(SEARCH("Oui",G100)))</formula>
    </cfRule>
  </conditionalFormatting>
  <conditionalFormatting sqref="G100">
    <cfRule type="containsText" dxfId="16" priority="2" operator="containsText" text="Non">
      <formula>NOT(ISERROR(SEARCH("Non",G100)))</formula>
    </cfRule>
  </conditionalFormatting>
  <dataValidations count="4">
    <dataValidation type="list" allowBlank="1" showInputMessage="1" showErrorMessage="1" sqref="B16:B21" xr:uid="{B103E5D8-8D25-4A9B-8512-C37F8E20C2DF}">
      <formula1>"Création groupes opérationnels, Projets groupes opérationnels, Diffusion résultats"</formula1>
    </dataValidation>
    <dataValidation type="list" allowBlank="1" showInputMessage="1" showErrorMessage="1" sqref="C52 C76 C64 C88 C40 C28:C35 C100" xr:uid="{19E3D286-555E-4A22-A01A-E16353848847}">
      <formula1>"HT,TTC"</formula1>
    </dataValidation>
    <dataValidation type="list" allowBlank="1" showInputMessage="1" showErrorMessage="1" sqref="H16:H22" xr:uid="{1B9D39F7-40E0-436A-B018-2BDE3156D5C0}">
      <formula1>"Oui,Non,Non concerné"</formula1>
    </dataValidation>
    <dataValidation type="list" allowBlank="1" showInputMessage="1" showErrorMessage="1" sqref="G28:G35 G76 G40 G52 G64 G88 G100" xr:uid="{0FD58761-009C-45EF-AD5D-55EBF1906DD2}">
      <formula1>"Oui,Non"</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B59E-C7E7-45D8-B69C-EF181247DA9E}">
  <sheetPr>
    <tabColor theme="5" tint="0.39997558519241921"/>
  </sheetPr>
  <dimension ref="A1:R107"/>
  <sheetViews>
    <sheetView showGridLines="0" zoomScale="80" zoomScaleNormal="80" workbookViewId="0">
      <selection activeCell="C3" sqref="C3"/>
    </sheetView>
  </sheetViews>
  <sheetFormatPr baseColWidth="10" defaultColWidth="11.54296875" defaultRowHeight="14.5" x14ac:dyDescent="0.35"/>
  <cols>
    <col min="1" max="1" width="19.6328125" style="366" customWidth="1"/>
    <col min="2" max="2" width="24.26953125" style="366" customWidth="1"/>
    <col min="3" max="3" width="16.6328125" style="366" customWidth="1"/>
    <col min="4" max="4" width="20.453125" style="366" customWidth="1"/>
    <col min="5" max="5" width="76.08984375" style="366" customWidth="1"/>
    <col min="6" max="6" width="43.453125" style="366" customWidth="1"/>
    <col min="7" max="7" width="51.453125" style="366" customWidth="1"/>
    <col min="8" max="8" width="26.1796875" style="366" bestFit="1" customWidth="1"/>
    <col min="9" max="9" width="24.08984375" style="366" customWidth="1"/>
    <col min="10" max="10" width="18.6328125" style="366" customWidth="1"/>
    <col min="11" max="11" width="19.1796875" style="366" bestFit="1" customWidth="1"/>
    <col min="12" max="12" width="21.453125" style="366" customWidth="1"/>
    <col min="13" max="13" width="28.7265625" style="366" customWidth="1"/>
    <col min="14" max="14" width="21.36328125" style="366" customWidth="1"/>
    <col min="15" max="15" width="15.6328125" style="366" customWidth="1"/>
    <col min="16" max="16" width="18.6328125" style="366" customWidth="1"/>
    <col min="17" max="17" width="24.26953125" style="366" customWidth="1"/>
    <col min="18" max="18" width="26.7265625" style="366" customWidth="1"/>
    <col min="19" max="19" width="29" style="366" customWidth="1"/>
    <col min="20" max="20" width="15.6328125" style="366" customWidth="1"/>
    <col min="21" max="21" width="21.08984375" style="366" customWidth="1"/>
    <col min="22" max="22" width="31.26953125" style="366" customWidth="1"/>
    <col min="23" max="27" width="15.6328125" style="366" customWidth="1"/>
    <col min="28" max="28" width="16.6328125" style="366" customWidth="1"/>
    <col min="29" max="29" width="16.81640625" style="366" customWidth="1"/>
    <col min="30" max="32" width="16.6328125" style="366" customWidth="1"/>
    <col min="33" max="16384" width="11.54296875" style="366"/>
  </cols>
  <sheetData>
    <row r="1" spans="1:18" ht="45" customHeight="1" thickBot="1" x14ac:dyDescent="0.4">
      <c r="A1" s="1212" t="s">
        <v>305</v>
      </c>
      <c r="B1" s="1213"/>
      <c r="C1" s="1213"/>
      <c r="D1" s="1213"/>
      <c r="E1" s="1213"/>
      <c r="F1" s="1213"/>
      <c r="G1" s="1213"/>
      <c r="H1" s="1213"/>
      <c r="I1" s="1213"/>
      <c r="J1" s="1213"/>
      <c r="K1" s="1213"/>
      <c r="L1" s="1213"/>
      <c r="M1" s="1213"/>
      <c r="N1" s="1213"/>
      <c r="O1" s="1213"/>
      <c r="P1" s="1213"/>
      <c r="Q1" s="1213"/>
      <c r="R1" s="1214"/>
    </row>
    <row r="2" spans="1:18" ht="19" customHeight="1" thickBot="1" x14ac:dyDescent="0.5">
      <c r="A2" s="1178" t="s">
        <v>306</v>
      </c>
      <c r="B2" s="1179"/>
      <c r="C2" s="1179"/>
      <c r="D2" s="971" t="s">
        <v>307</v>
      </c>
      <c r="E2" s="1194" t="s">
        <v>314</v>
      </c>
      <c r="F2" s="1196"/>
    </row>
    <row r="3" spans="1:18" ht="23.5" customHeight="1" x14ac:dyDescent="0.35">
      <c r="A3" s="1180" t="s">
        <v>13</v>
      </c>
      <c r="B3" s="1181"/>
      <c r="C3" s="972">
        <f>SUM('1.1 Frais personnel'!AE69,'1.2 Achat &amp; prestation'!BF51,'1.2 Achat &amp; prestation'!BF100,'1.3 Déplacement &amp; hébergement'!AR49,'1.4 Contribution en nature'!U49,'1.5 Coût participation agri'!AE49,'1.6 Amortissement'!AG24,'1.7 OCS'!L109)</f>
        <v>0</v>
      </c>
      <c r="D3" s="973">
        <f>SUM('1.1 Frais personnel'!AH69,'1.2 Achat &amp; prestation'!BK51,'1.2 Achat &amp; prestation'!BK100,'1.3 Déplacement &amp; hébergement'!AW49,'1.4 Contribution en nature'!X49,'1.5 Coût participation agri'!AH49,'1.6 Amortissement'!AJ24,'1.7 OCS'!O109)</f>
        <v>0</v>
      </c>
      <c r="E3" s="1194"/>
      <c r="F3" s="1196"/>
      <c r="G3" s="1197" t="s">
        <v>247</v>
      </c>
      <c r="H3" s="1198"/>
      <c r="I3" s="1198"/>
    </row>
    <row r="4" spans="1:18" ht="19" customHeight="1" x14ac:dyDescent="0.35">
      <c r="A4" s="1180" t="s">
        <v>14</v>
      </c>
      <c r="B4" s="1181"/>
      <c r="C4" s="972">
        <f>SUM('1.2 Achat &amp; prestation'!BG51,'1.2 Achat &amp; prestation'!BG100,'1.3 Déplacement &amp; hébergement'!AS49)</f>
        <v>0</v>
      </c>
      <c r="D4" s="974">
        <f>SUM('1.2 Achat &amp; prestation'!BL51,'1.2 Achat &amp; prestation'!BL100,'1.3 Déplacement &amp; hébergement'!AX49)</f>
        <v>0</v>
      </c>
      <c r="E4" s="1194"/>
      <c r="F4" s="1196"/>
      <c r="G4" s="1186" t="str">
        <f>IF(Accueil!A9="SAISIR L'INTITULE DE L'OPERATION","SAISIR L'INTITULE DE L'OPERATION EN LIGNE 9 DE L'ONGLET ACCUEIL",Accueil!A9)</f>
        <v>SAISIR L'INTITULE DE L'OPERATION EN LIGNE 9 DE L'ONGLET ACCUEIL</v>
      </c>
      <c r="H4" s="1187"/>
      <c r="I4" s="1187"/>
    </row>
    <row r="5" spans="1:18" ht="19" customHeight="1" thickBot="1" x14ac:dyDescent="0.4">
      <c r="A5" s="1184" t="s">
        <v>15</v>
      </c>
      <c r="B5" s="1185"/>
      <c r="C5" s="975">
        <f>SUM(C3:C4)</f>
        <v>0</v>
      </c>
      <c r="D5" s="976">
        <f>SUM(D3:D4)</f>
        <v>0</v>
      </c>
      <c r="E5" s="1218"/>
      <c r="F5" s="1219"/>
      <c r="G5" s="1186"/>
      <c r="H5" s="1187"/>
      <c r="I5" s="1187"/>
    </row>
    <row r="6" spans="1:18" ht="118.5" customHeight="1" thickBot="1" x14ac:dyDescent="0.4">
      <c r="A6" s="1182" t="s">
        <v>392</v>
      </c>
      <c r="B6" s="1183"/>
      <c r="C6" s="369">
        <f>'A-Recettes'!M38</f>
        <v>0</v>
      </c>
      <c r="D6" s="977">
        <f>'A-Recettes'!M39</f>
        <v>0</v>
      </c>
      <c r="E6" s="427" t="s">
        <v>263</v>
      </c>
      <c r="F6" s="370" t="str">
        <f>IF(C3&gt;1000000,"Plafond non respecté (dans le cas où les recettes nettes ne sont pas à déduire), veuillez revoir vos dépenses","Plafond respecté")</f>
        <v>Plafond respecté</v>
      </c>
    </row>
    <row r="7" spans="1:18" ht="118.5" customHeight="1" thickBot="1" x14ac:dyDescent="0.65">
      <c r="A7" s="1176" t="s">
        <v>390</v>
      </c>
      <c r="B7" s="1177"/>
      <c r="C7" s="978">
        <f>C22</f>
        <v>0</v>
      </c>
      <c r="D7" s="979">
        <f>'Syn pf bénéficiaire'!C7-'Syn pf instructeur'!C7</f>
        <v>0</v>
      </c>
      <c r="E7" s="429" t="s">
        <v>278</v>
      </c>
      <c r="F7" s="371" t="str">
        <f>IF(F22&gt;(C22-'1.4 Contribution en nature'!U49),"Plafond non respecté (dans le cas où les recettes nettes ne sont pas à déduire), veuillez revoir vos dépenses","Plafond respecté")</f>
        <v>Plafond respecté</v>
      </c>
      <c r="G7" s="372"/>
    </row>
    <row r="8" spans="1:18" ht="116.4" customHeight="1" thickBot="1" x14ac:dyDescent="0.4">
      <c r="A8" s="1176" t="s">
        <v>389</v>
      </c>
      <c r="B8" s="1177"/>
      <c r="C8" s="373">
        <f>F22</f>
        <v>0</v>
      </c>
      <c r="D8" s="979">
        <f>'Syn pf bénéficiaire'!C8-'Syn pf instructeur'!C8</f>
        <v>0</v>
      </c>
      <c r="E8" s="428" t="s">
        <v>264</v>
      </c>
      <c r="F8" s="374" t="s">
        <v>59</v>
      </c>
      <c r="G8" s="375"/>
    </row>
    <row r="9" spans="1:18" ht="15.5" x14ac:dyDescent="0.35">
      <c r="A9" s="1208" t="s">
        <v>16</v>
      </c>
      <c r="B9" s="1209"/>
      <c r="C9" s="980">
        <f>I22</f>
        <v>0</v>
      </c>
      <c r="D9" s="981">
        <f>'Syn pf bénéficiaire'!C9-'Syn pf instructeur'!C9</f>
        <v>0</v>
      </c>
    </row>
    <row r="10" spans="1:18" ht="15.5" x14ac:dyDescent="0.35">
      <c r="A10" s="1205" t="s">
        <v>17</v>
      </c>
      <c r="B10" s="1206"/>
      <c r="C10" s="982">
        <f>L22</f>
        <v>0</v>
      </c>
      <c r="D10" s="983">
        <f>'Syn pf bénéficiaire'!C10-'Syn pf instructeur'!C10</f>
        <v>0</v>
      </c>
    </row>
    <row r="11" spans="1:18" ht="35" customHeight="1" thickBot="1" x14ac:dyDescent="0.4">
      <c r="A11" s="1210" t="s">
        <v>308</v>
      </c>
      <c r="B11" s="1211"/>
      <c r="C11" s="984">
        <f>P22</f>
        <v>0</v>
      </c>
      <c r="D11" s="985">
        <f>'Syn pf bénéficiaire'!C11-'Syn pf instructeur'!C11</f>
        <v>0</v>
      </c>
    </row>
    <row r="13" spans="1:18" ht="18" thickBot="1" x14ac:dyDescent="0.4">
      <c r="A13" s="379" t="s">
        <v>297</v>
      </c>
    </row>
    <row r="14" spans="1:18" ht="72" customHeight="1" x14ac:dyDescent="0.35">
      <c r="A14" s="1248" t="s">
        <v>309</v>
      </c>
      <c r="B14" s="1237" t="s">
        <v>60</v>
      </c>
      <c r="C14" s="1237" t="s">
        <v>396</v>
      </c>
      <c r="D14" s="1237" t="s">
        <v>249</v>
      </c>
      <c r="E14" s="986" t="s">
        <v>248</v>
      </c>
      <c r="F14" s="986" t="s">
        <v>274</v>
      </c>
      <c r="G14" s="986" t="s">
        <v>377</v>
      </c>
      <c r="H14" s="986" t="s">
        <v>361</v>
      </c>
      <c r="I14" s="986" t="s">
        <v>18</v>
      </c>
      <c r="J14" s="986" t="s">
        <v>359</v>
      </c>
      <c r="K14" s="986" t="s">
        <v>360</v>
      </c>
      <c r="L14" s="986" t="s">
        <v>378</v>
      </c>
      <c r="M14" s="986" t="s">
        <v>363</v>
      </c>
      <c r="N14" s="986" t="s">
        <v>365</v>
      </c>
      <c r="O14" s="986" t="s">
        <v>366</v>
      </c>
      <c r="P14" s="986" t="s">
        <v>288</v>
      </c>
      <c r="Q14" s="986" t="s">
        <v>289</v>
      </c>
      <c r="R14" s="860" t="s">
        <v>54</v>
      </c>
    </row>
    <row r="15" spans="1:18" ht="344" customHeight="1" thickBot="1" x14ac:dyDescent="0.4">
      <c r="A15" s="1249"/>
      <c r="B15" s="1250"/>
      <c r="C15" s="1238"/>
      <c r="D15" s="1238"/>
      <c r="E15" s="987" t="s">
        <v>273</v>
      </c>
      <c r="F15" s="988" t="s">
        <v>250</v>
      </c>
      <c r="G15" s="988" t="s">
        <v>358</v>
      </c>
      <c r="H15" s="988" t="s">
        <v>370</v>
      </c>
      <c r="I15" s="988" t="s">
        <v>362</v>
      </c>
      <c r="J15" s="988" t="s">
        <v>275</v>
      </c>
      <c r="K15" s="988" t="s">
        <v>275</v>
      </c>
      <c r="L15" s="987"/>
      <c r="M15" s="987" t="s">
        <v>376</v>
      </c>
      <c r="N15" s="987" t="s">
        <v>364</v>
      </c>
      <c r="O15" s="987"/>
      <c r="P15" s="987" t="s">
        <v>279</v>
      </c>
      <c r="Q15" s="987"/>
      <c r="R15" s="987" t="s">
        <v>369</v>
      </c>
    </row>
    <row r="16" spans="1:18" ht="29" x14ac:dyDescent="0.35">
      <c r="A16" s="1239" t="s">
        <v>265</v>
      </c>
      <c r="B16" s="383" t="s">
        <v>193</v>
      </c>
      <c r="C16" s="398">
        <f>SUMIFS('1.2 Achat &amp; prestation'!$BH$11:$BH$50,'1.2 Achat &amp; prestation'!$AD$11:$AD$50,B16,'1.2 Achat &amp; prestation'!$AF$11:$AF$50,"Oui")+SUMIFS('1.2 Achat &amp; prestation'!$BH$60:$BH$99,'1.2 Achat &amp; prestation'!$AD$60:$AD$99,B16,'1.2 Achat &amp; prestation'!$AF$60:$AF$99,"Oui")</f>
        <v>0</v>
      </c>
      <c r="D16" s="333" t="str">
        <f>IF(C16=0,"- %",C16/C22)</f>
        <v>- %</v>
      </c>
      <c r="E16" s="989">
        <f>'Syn pf bénéficiaire'!E16</f>
        <v>0</v>
      </c>
      <c r="F16" s="990">
        <f>E16*C16</f>
        <v>0</v>
      </c>
      <c r="G16" s="1242">
        <f>'Syn pf bénéficiaire'!G16:G22</f>
        <v>0</v>
      </c>
      <c r="H16" s="1245" t="str">
        <f>'Syn pf bénéficiaire'!H16:H22</f>
        <v>Non concerné</v>
      </c>
      <c r="I16" s="386" t="str">
        <f>IF(D16="- %","",IF(H16="Oui",ROUNDDOWN(F16-(G16*$D$16),2),ROUNDDOWN(F16*0.85,2)))</f>
        <v/>
      </c>
      <c r="J16" s="1172">
        <v>0.85</v>
      </c>
      <c r="K16" s="1172">
        <v>0.15</v>
      </c>
      <c r="L16" s="386" t="str">
        <f>IF(I16="","",IF(H16="Oui",0.15*I16/0.85,F16-I16))</f>
        <v/>
      </c>
      <c r="M16" s="969" t="str">
        <f>IF(D16="- %","0,00€",IF(H16="Oui",L16,G16*D16))</f>
        <v>0,00€</v>
      </c>
      <c r="N16" s="386" t="str">
        <f>IF(L16="","",L16-M16)</f>
        <v/>
      </c>
      <c r="O16" s="386">
        <f>IF(G16="","",G16-M16)</f>
        <v>0</v>
      </c>
      <c r="P16" s="386" t="str">
        <f>IF(I16="","",C16-I16-L16-O16)</f>
        <v/>
      </c>
      <c r="Q16" s="361" t="str">
        <f t="shared" ref="Q16:Q21" si="0">IF(P16="","- %",P16/C16)</f>
        <v>- %</v>
      </c>
      <c r="R16" s="1220"/>
    </row>
    <row r="17" spans="1:18" ht="29" customHeight="1" x14ac:dyDescent="0.35">
      <c r="A17" s="1240"/>
      <c r="B17" s="387" t="s">
        <v>192</v>
      </c>
      <c r="C17" s="388">
        <f>SUMIFS('1.2 Achat &amp; prestation'!$BH$11:$BH$50,'1.2 Achat &amp; prestation'!$AD$11:$AD$50,B17,'1.2 Achat &amp; prestation'!$AF$11:$AF$50,"Oui")+SUMIFS('1.2 Achat &amp; prestation'!$BH$60:$BH$99,'1.2 Achat &amp; prestation'!$AD$60:$AD$99,B17,'1.2 Achat &amp; prestation'!$AF$60:$AF$99,"Oui")</f>
        <v>0</v>
      </c>
      <c r="D17" s="334" t="str">
        <f>IF(C17=0,"- %",C17/C22)</f>
        <v>- %</v>
      </c>
      <c r="E17" s="991">
        <f>'Syn pf bénéficiaire'!E17</f>
        <v>0</v>
      </c>
      <c r="F17" s="389">
        <f t="shared" ref="F17:F21" si="1">E17*C17</f>
        <v>0</v>
      </c>
      <c r="G17" s="1243"/>
      <c r="H17" s="1246"/>
      <c r="I17" s="390" t="str">
        <f>IF(D17="- %","",IF(H17="Oui",ROUNDDOWN(F17-(G17*$D$16),2),ROUNDDOWN(F17*0.85,2)))</f>
        <v/>
      </c>
      <c r="J17" s="1173"/>
      <c r="K17" s="1173"/>
      <c r="L17" s="390" t="str">
        <f t="shared" ref="L17:L21" si="2">IF(I17="","",IF(H17="Oui",0.15*I17/0.85,F17-I17))</f>
        <v/>
      </c>
      <c r="M17" s="992" t="str">
        <f>IF(D17="- %","0,00€",G17*D17)</f>
        <v>0,00€</v>
      </c>
      <c r="N17" s="390" t="str">
        <f t="shared" ref="N17:N21" si="3">IF(L17="","",L17-M17)</f>
        <v/>
      </c>
      <c r="O17" s="390" t="str">
        <f>IF(G17="","",G17-M17)</f>
        <v/>
      </c>
      <c r="P17" s="390" t="str">
        <f t="shared" ref="P17:P21" si="4">IF(I17="","",C17-I17-L17-O17)</f>
        <v/>
      </c>
      <c r="Q17" s="335" t="str">
        <f t="shared" si="0"/>
        <v>- %</v>
      </c>
      <c r="R17" s="1221"/>
    </row>
    <row r="18" spans="1:18" ht="29" customHeight="1" thickBot="1" x14ac:dyDescent="0.4">
      <c r="A18" s="1241"/>
      <c r="B18" s="391" t="s">
        <v>206</v>
      </c>
      <c r="C18" s="400">
        <f>SUMIFS('1.2 Achat &amp; prestation'!$BH$11:$BH$50,'1.2 Achat &amp; prestation'!$AD$11:$AD$50,B18,'1.2 Achat &amp; prestation'!$AF$11:$AF$50,"Oui")+SUMIFS('1.2 Achat &amp; prestation'!$BH$60:$BH$99,'1.2 Achat &amp; prestation'!$AD$60:$AD$99,B18,'1.2 Achat &amp; prestation'!$AF$60:$AF$99,"Oui")</f>
        <v>0</v>
      </c>
      <c r="D18" s="336" t="str">
        <f>IF(C18=0,"- %",C18/C22)</f>
        <v>- %</v>
      </c>
      <c r="E18" s="993">
        <f>'Syn pf bénéficiaire'!E18</f>
        <v>0</v>
      </c>
      <c r="F18" s="399">
        <f t="shared" si="1"/>
        <v>0</v>
      </c>
      <c r="G18" s="1243"/>
      <c r="H18" s="1246"/>
      <c r="I18" s="395" t="str">
        <f t="shared" ref="I18:I20" si="5">IF(D18="- %","",IF(H18="Oui",ROUNDDOWN(F18-(G18*$D$16),2),ROUNDDOWN(F18*0.85,2)))</f>
        <v/>
      </c>
      <c r="J18" s="1173"/>
      <c r="K18" s="1173"/>
      <c r="L18" s="395" t="str">
        <f t="shared" si="2"/>
        <v/>
      </c>
      <c r="M18" s="970" t="str">
        <f>IF(D18="- %","0,00€",G18*D18)</f>
        <v>0,00€</v>
      </c>
      <c r="N18" s="395" t="str">
        <f t="shared" si="3"/>
        <v/>
      </c>
      <c r="O18" s="395" t="str">
        <f t="shared" ref="O18:O21" si="6">IF(G18="","",G18-M18)</f>
        <v/>
      </c>
      <c r="P18" s="396" t="str">
        <f t="shared" si="4"/>
        <v/>
      </c>
      <c r="Q18" s="363" t="str">
        <f t="shared" si="0"/>
        <v>- %</v>
      </c>
      <c r="R18" s="1221"/>
    </row>
    <row r="19" spans="1:18" ht="29" customHeight="1" x14ac:dyDescent="0.35">
      <c r="A19" s="1240" t="s">
        <v>266</v>
      </c>
      <c r="B19" s="397" t="s">
        <v>193</v>
      </c>
      <c r="C19" s="398">
        <f>SUMIFS('1.1 Frais personnel'!$AE$9:$AE$68,'1.1 Frais personnel'!$R$9:$R$68,B19)+SUMIFS('1.2 Achat &amp; prestation'!$BH$11:$BH$50,'1.2 Achat &amp; prestation'!$AD$11:$AD$50,B19,'1.2 Achat &amp; prestation'!$AF$11:$AF$50,"Non")+SUMIFS('1.2 Achat &amp; prestation'!$BH$60:$BH$99,'1.2 Achat &amp; prestation'!$AD$60:$AD$99,B19,'1.2 Achat &amp; prestation'!$AF$60:$AF$99,"Non")+SUMIFS('1.3 Déplacement &amp; hébergement'!$AT$9:$AT$48,'1.3 Déplacement &amp; hébergement'!$W$9:$W$48,B19)+SUMIFS('1.4 Contribution en nature'!$U$9:$U$48,'1.4 Contribution en nature'!$M$9:$M$48,B19)+SUMIFS('1.5 Coût participation agri'!$AE$9:$AE$48,'1.5 Coût participation agri'!$R$9:$R$48,B19)+SUMIFS('1.6 Amortissement'!$AG$9:$AG$23,'1.6 Amortissement'!$S$9:$S$23,B19)+SUMIFS('1.7 OCS'!$L$9:$L$108,'1.7 OCS'!$I$9:$I$108,B19)</f>
        <v>0</v>
      </c>
      <c r="D19" s="333" t="str">
        <f>IF(C19=0,"- %",C19/C22)</f>
        <v>- %</v>
      </c>
      <c r="E19" s="989">
        <f>'Syn pf bénéficiaire'!E19</f>
        <v>0</v>
      </c>
      <c r="F19" s="990">
        <f t="shared" si="1"/>
        <v>0</v>
      </c>
      <c r="G19" s="1243"/>
      <c r="H19" s="1246"/>
      <c r="I19" s="386" t="str">
        <f t="shared" si="5"/>
        <v/>
      </c>
      <c r="J19" s="1173"/>
      <c r="K19" s="1173"/>
      <c r="L19" s="386" t="str">
        <f t="shared" si="2"/>
        <v/>
      </c>
      <c r="M19" s="969" t="str">
        <f>IF(D19="- %","0,00€",G19*D19)</f>
        <v>0,00€</v>
      </c>
      <c r="N19" s="386" t="str">
        <f t="shared" si="3"/>
        <v/>
      </c>
      <c r="O19" s="386" t="str">
        <f t="shared" si="6"/>
        <v/>
      </c>
      <c r="P19" s="386" t="str">
        <f t="shared" si="4"/>
        <v/>
      </c>
      <c r="Q19" s="361" t="str">
        <f t="shared" si="0"/>
        <v>- %</v>
      </c>
      <c r="R19" s="1221"/>
    </row>
    <row r="20" spans="1:18" ht="29" customHeight="1" x14ac:dyDescent="0.35">
      <c r="A20" s="1240"/>
      <c r="B20" s="387" t="s">
        <v>192</v>
      </c>
      <c r="C20" s="388">
        <f>SUMIFS('1.1 Frais personnel'!$AE$9:$AE$68,'1.1 Frais personnel'!$R$9:$R$68,B20)+SUMIFS('1.2 Achat &amp; prestation'!$BH$11:$BH$50,'1.2 Achat &amp; prestation'!$AD$11:$AD$50,B20,'1.2 Achat &amp; prestation'!$AF$11:$AF$50,"Non")+SUMIFS('1.2 Achat &amp; prestation'!$BH$60:$BH$99,'1.2 Achat &amp; prestation'!$AD$60:$AD$99,B20,'1.2 Achat &amp; prestation'!$AF$60:$AF$99,"Non")+SUMIFS('1.3 Déplacement &amp; hébergement'!$AT$9:$AT$48,'1.3 Déplacement &amp; hébergement'!$W$9:$W$48,B20)+SUMIFS('1.4 Contribution en nature'!$U$9:$U$48,'1.4 Contribution en nature'!$M$9:$M$48,B20)+SUMIFS('1.5 Coût participation agri'!$AE$9:$AE$48,'1.5 Coût participation agri'!$R$9:$R$48,B20)+SUMIFS('1.6 Amortissement'!$AG$9:$AG$23,'1.6 Amortissement'!$S$9:$S$23,B20)+SUMIFS('1.7 OCS'!$L$9:$L$108,'1.7 OCS'!$I$9:$I$108,B20)</f>
        <v>0</v>
      </c>
      <c r="D20" s="334" t="str">
        <f>IF(C20=0,"- %",C20/C22)</f>
        <v>- %</v>
      </c>
      <c r="E20" s="991">
        <f>'Syn pf bénéficiaire'!E20</f>
        <v>0</v>
      </c>
      <c r="F20" s="389">
        <f t="shared" si="1"/>
        <v>0</v>
      </c>
      <c r="G20" s="1243"/>
      <c r="H20" s="1246"/>
      <c r="I20" s="390" t="str">
        <f t="shared" si="5"/>
        <v/>
      </c>
      <c r="J20" s="1173"/>
      <c r="K20" s="1173"/>
      <c r="L20" s="390" t="str">
        <f t="shared" si="2"/>
        <v/>
      </c>
      <c r="M20" s="992" t="str">
        <f>IF(D20="- %","0,00€",G20*D20)</f>
        <v>0,00€</v>
      </c>
      <c r="N20" s="390" t="str">
        <f>IF(L20="","",L20-M20)</f>
        <v/>
      </c>
      <c r="O20" s="390" t="str">
        <f t="shared" si="6"/>
        <v/>
      </c>
      <c r="P20" s="390" t="str">
        <f t="shared" si="4"/>
        <v/>
      </c>
      <c r="Q20" s="335" t="str">
        <f t="shared" si="0"/>
        <v>- %</v>
      </c>
      <c r="R20" s="1221"/>
    </row>
    <row r="21" spans="1:18" ht="29" customHeight="1" thickBot="1" x14ac:dyDescent="0.4">
      <c r="A21" s="1241"/>
      <c r="B21" s="391" t="s">
        <v>206</v>
      </c>
      <c r="C21" s="994">
        <f>SUMIFS('1.1 Frais personnel'!$AE$9:$AE$68,'1.1 Frais personnel'!$R$9:$R$68,B21)+SUMIFS('1.2 Achat &amp; prestation'!$BH$11:$BH$50,'1.2 Achat &amp; prestation'!$AD$11:$AD$50,B21,'1.2 Achat &amp; prestation'!$AF$11:$AF$50,"Non")+SUMIFS('1.2 Achat &amp; prestation'!$BH$60:$BH$99,'1.2 Achat &amp; prestation'!$AD$60:$AD$99,B21,'1.2 Achat &amp; prestation'!$AF$60:$AF$99,"Non")+SUMIFS('1.3 Déplacement &amp; hébergement'!$AT$9:$AT$48,'1.3 Déplacement &amp; hébergement'!$W$9:$W$48,B21)+SUMIFS('1.4 Contribution en nature'!$U$9:$U$48,'1.4 Contribution en nature'!$M$9:$M$48,B21)+SUMIFS('1.5 Coût participation agri'!$AE$9:$AE$48,'1.5 Coût participation agri'!$R$9:$R$48,B21)+SUMIFS('1.6 Amortissement'!$AG$9:$AG$23,'1.6 Amortissement'!$S$9:$S$23,B21)+SUMIFS('1.7 OCS'!$L$9:$L$108,'1.7 OCS'!$I$9:$I$108,B21)</f>
        <v>0</v>
      </c>
      <c r="D21" s="337" t="str">
        <f>IF(C21=0,"- %",C21/C22)</f>
        <v>- %</v>
      </c>
      <c r="E21" s="993">
        <f>'Syn pf bénéficiaire'!E21</f>
        <v>0</v>
      </c>
      <c r="F21" s="399">
        <f t="shared" si="1"/>
        <v>0</v>
      </c>
      <c r="G21" s="1243"/>
      <c r="H21" s="1246"/>
      <c r="I21" s="395" t="str">
        <f>IF(D21="- %","",IF(H21="Oui",ROUNDDOWN(F21-(G21*$D$16),2),ROUNDDOWN(F21*0.85,2)))</f>
        <v/>
      </c>
      <c r="J21" s="1174"/>
      <c r="K21" s="1174"/>
      <c r="L21" s="395" t="str">
        <f t="shared" si="2"/>
        <v/>
      </c>
      <c r="M21" s="970" t="str">
        <f>IF(D21="- %","0,00€",G21*D21)</f>
        <v>0,00€</v>
      </c>
      <c r="N21" s="395" t="str">
        <f t="shared" si="3"/>
        <v/>
      </c>
      <c r="O21" s="395" t="str">
        <f t="shared" si="6"/>
        <v/>
      </c>
      <c r="P21" s="396" t="str">
        <f t="shared" si="4"/>
        <v/>
      </c>
      <c r="Q21" s="363" t="str">
        <f t="shared" si="0"/>
        <v>- %</v>
      </c>
      <c r="R21" s="1221"/>
    </row>
    <row r="22" spans="1:18" ht="15" thickBot="1" x14ac:dyDescent="0.4">
      <c r="A22" s="402"/>
      <c r="B22" s="403" t="s">
        <v>19</v>
      </c>
      <c r="C22" s="995">
        <f>SUM(C16:C21)</f>
        <v>0</v>
      </c>
      <c r="D22" s="338">
        <f>SUM(D16:D21)</f>
        <v>0</v>
      </c>
      <c r="E22" s="404"/>
      <c r="F22" s="405">
        <f>SUM(F16:F21)</f>
        <v>0</v>
      </c>
      <c r="G22" s="1244"/>
      <c r="H22" s="1247"/>
      <c r="I22" s="406">
        <f>ROUNDDOWN(SUM(I16:I21),2)</f>
        <v>0</v>
      </c>
      <c r="J22" s="407"/>
      <c r="K22" s="407"/>
      <c r="L22" s="408">
        <f>SUM(L16:L21)</f>
        <v>0</v>
      </c>
      <c r="M22" s="364">
        <f>SUM(M16:M21)</f>
        <v>0</v>
      </c>
      <c r="N22" s="365">
        <f>SUM(N16:N21)</f>
        <v>0</v>
      </c>
      <c r="O22" s="409">
        <f>SUM(O16:O21)</f>
        <v>0</v>
      </c>
      <c r="P22" s="410">
        <f>SUM(P16:P21)</f>
        <v>0</v>
      </c>
      <c r="Q22" s="362" t="str">
        <f>IF(P22=0,"- %",P22/C22)</f>
        <v>- %</v>
      </c>
      <c r="R22" s="1222"/>
    </row>
    <row r="24" spans="1:18" ht="18" thickBot="1" x14ac:dyDescent="0.4">
      <c r="A24" s="379"/>
    </row>
    <row r="25" spans="1:18" ht="21.5" thickBot="1" x14ac:dyDescent="0.4">
      <c r="A25" s="1229" t="s">
        <v>291</v>
      </c>
      <c r="B25" s="1230"/>
      <c r="C25" s="1230"/>
      <c r="D25" s="1230"/>
      <c r="E25" s="1230"/>
      <c r="F25" s="1230"/>
      <c r="G25" s="1230"/>
      <c r="H25" s="1230"/>
      <c r="I25" s="1230"/>
      <c r="J25" s="1230"/>
      <c r="K25" s="1230"/>
      <c r="L25" s="1230"/>
      <c r="M25" s="1230"/>
      <c r="N25" s="1230"/>
      <c r="O25" s="1230"/>
      <c r="P25" s="1230"/>
      <c r="Q25" s="1230"/>
      <c r="R25" s="1231"/>
    </row>
    <row r="26" spans="1:18" ht="15" thickBot="1" x14ac:dyDescent="0.4">
      <c r="A26" s="1232" t="s">
        <v>299</v>
      </c>
      <c r="B26" s="1234" t="s">
        <v>0</v>
      </c>
      <c r="C26" s="1235"/>
      <c r="D26" s="1235"/>
      <c r="E26" s="1235"/>
      <c r="F26" s="1235"/>
      <c r="G26" s="1235"/>
      <c r="H26" s="1235"/>
      <c r="I26" s="1235"/>
      <c r="J26" s="1235"/>
      <c r="K26" s="1235"/>
      <c r="L26" s="1235"/>
      <c r="M26" s="1235"/>
      <c r="N26" s="1235"/>
      <c r="O26" s="1235"/>
      <c r="P26" s="1235"/>
      <c r="Q26" s="1235"/>
      <c r="R26" s="1236"/>
    </row>
    <row r="27" spans="1:18" ht="122.5" customHeight="1" x14ac:dyDescent="0.35">
      <c r="A27" s="1233"/>
      <c r="B27" s="996" t="s">
        <v>20</v>
      </c>
      <c r="C27" s="996" t="s">
        <v>357</v>
      </c>
      <c r="D27" s="996" t="s">
        <v>394</v>
      </c>
      <c r="E27" s="996" t="s">
        <v>375</v>
      </c>
      <c r="F27" s="997" t="s">
        <v>367</v>
      </c>
      <c r="G27" s="997" t="s">
        <v>368</v>
      </c>
      <c r="H27" s="996" t="s">
        <v>18</v>
      </c>
      <c r="I27" s="996" t="s">
        <v>378</v>
      </c>
      <c r="J27" s="996" t="s">
        <v>363</v>
      </c>
      <c r="K27" s="996" t="s">
        <v>365</v>
      </c>
      <c r="L27" s="996" t="s">
        <v>366</v>
      </c>
      <c r="M27" s="996" t="s">
        <v>298</v>
      </c>
      <c r="N27" s="997" t="s">
        <v>312</v>
      </c>
      <c r="O27" s="996" t="s">
        <v>300</v>
      </c>
      <c r="P27" s="996" t="s">
        <v>301</v>
      </c>
      <c r="Q27" s="998" t="s">
        <v>302</v>
      </c>
      <c r="R27" s="999" t="s">
        <v>313</v>
      </c>
    </row>
    <row r="28" spans="1:18" x14ac:dyDescent="0.35">
      <c r="A28" s="1000" t="s">
        <v>292</v>
      </c>
      <c r="B28" s="339">
        <f>SUMIFS('1.1 Frais personnel'!$AE$9:$AE$68,'1.1 Frais personnel'!$Q$9:$Q$68,"Chef de file")</f>
        <v>0</v>
      </c>
      <c r="C28" s="1226">
        <f>'Syn pf bénéficiaire'!C28:C35</f>
        <v>0</v>
      </c>
      <c r="D28" s="1142">
        <f>SUM(B28*$E$19,SUMIFS('1.2 Achat &amp; prestation'!$BH$11:$BH$50,'1.2 Achat &amp; prestation'!$AC$11:$AC$50,"Chef de file",'1.2 Achat &amp; prestation'!$AF$11:$AF$50,"Oui")*$E$16,SUMIFS('1.2 Achat &amp; prestation'!$BH$11:$BH$50,'1.2 Achat &amp; prestation'!$AC$11:$AC$50,"Chef de file",'1.2 Achat &amp; prestation'!$AF$11:$AF$50,"Non")*$E$19,SUMIFS('1.2 Achat &amp; prestation'!$BH$60:$BH$99,'1.2 Achat &amp; prestation'!$AC$60:$AC$99,"Chef de file",'1.2 Achat &amp; prestation'!$AF$60:$AF$99,"Oui")*$E$16,SUMIFS('1.2 Achat &amp; prestation'!$BH$60:$BH$99,'1.2 Achat &amp; prestation'!$AC$60:$AC$99,"Chef de file",'1.2 Achat &amp; prestation'!$AF$60:$AF$99,"Non")*$E$19,B30*$E$19,B31*$E$19,B32*$E$19,B33*$E$19,B34*$E$19)</f>
        <v>0</v>
      </c>
      <c r="E28" s="1142">
        <f>'Syn pf bénéficiaire'!E28:E35</f>
        <v>0</v>
      </c>
      <c r="F28" s="1223">
        <f>'Syn pf bénéficiaire'!F28:F35</f>
        <v>0</v>
      </c>
      <c r="G28" s="1223">
        <f>'Syn pf bénéficiaire'!G28:G35</f>
        <v>0</v>
      </c>
      <c r="H28" s="1142">
        <f>IF(D28="","",IF($H$16="Oui",ROUNDDOWN(D28-E28,2),ROUNDDOWN(D28*0.85,2)))</f>
        <v>0</v>
      </c>
      <c r="I28" s="1142">
        <f>IF(D28="","",IF($H$16="Oui",0.15*H28/0.85,D28-H28))</f>
        <v>0</v>
      </c>
      <c r="J28" s="1142">
        <f>IF(D28="","",IF($H$16="Oui",I28,E28))</f>
        <v>0</v>
      </c>
      <c r="K28" s="1142">
        <f>IF(I28="","",I28-J28)</f>
        <v>0</v>
      </c>
      <c r="L28" s="1142">
        <f>IF(E28="","",E28-J28)</f>
        <v>0</v>
      </c>
      <c r="M28" s="1142">
        <f>'Syn pf bénéficiaire'!M28:M35</f>
        <v>0</v>
      </c>
      <c r="N28" s="1223">
        <f>'Syn pf bénéficiaire'!N28:N35</f>
        <v>0</v>
      </c>
      <c r="O28" s="1142">
        <f>'Syn pf bénéficiaire'!O28:O35</f>
        <v>0</v>
      </c>
      <c r="P28" s="1142">
        <f>SUMIFS('1.4 Contribution en nature'!$U$9:$U$48,'1.4 Contribution en nature'!$C$9:$C$48,"Chef de file")</f>
        <v>0</v>
      </c>
      <c r="Q28" s="1142">
        <f>'Syn pf bénéficiaire'!Q28:Q35</f>
        <v>0</v>
      </c>
      <c r="R28" s="1215">
        <f>'Syn pf bénéficiaire'!R28:R35</f>
        <v>0</v>
      </c>
    </row>
    <row r="29" spans="1:18" ht="14.5" customHeight="1" x14ac:dyDescent="0.35">
      <c r="A29" s="1000" t="s">
        <v>242</v>
      </c>
      <c r="B29" s="339">
        <f>SUMIFS('1.2 Achat &amp; prestation'!$BH$11:$BH$50,'1.2 Achat &amp; prestation'!$AC$11:$AC$50,"Chef de file")+SUMIFS('1.2 Achat &amp; prestation'!$BH$60:$BH$99,'1.2 Achat &amp; prestation'!$AC$60:$AC$99,"Chef de file")</f>
        <v>0</v>
      </c>
      <c r="C29" s="1227"/>
      <c r="D29" s="1143"/>
      <c r="E29" s="1143"/>
      <c r="F29" s="1224"/>
      <c r="G29" s="1224"/>
      <c r="H29" s="1143"/>
      <c r="I29" s="1143"/>
      <c r="J29" s="1143"/>
      <c r="K29" s="1143"/>
      <c r="L29" s="1143"/>
      <c r="M29" s="1143"/>
      <c r="N29" s="1224"/>
      <c r="O29" s="1143"/>
      <c r="P29" s="1143"/>
      <c r="Q29" s="1143"/>
      <c r="R29" s="1216"/>
    </row>
    <row r="30" spans="1:18" ht="29" x14ac:dyDescent="0.35">
      <c r="A30" s="1000" t="s">
        <v>243</v>
      </c>
      <c r="B30" s="339">
        <f>SUMIFS('1.3 Déplacement &amp; hébergement'!$AT$9:$AT$48,'1.3 Déplacement &amp; hébergement'!$V$9:$V$48,"Chef de file")</f>
        <v>0</v>
      </c>
      <c r="C30" s="1227"/>
      <c r="D30" s="1143"/>
      <c r="E30" s="1143"/>
      <c r="F30" s="1224"/>
      <c r="G30" s="1224"/>
      <c r="H30" s="1143"/>
      <c r="I30" s="1143"/>
      <c r="J30" s="1143"/>
      <c r="K30" s="1143"/>
      <c r="L30" s="1143"/>
      <c r="M30" s="1143"/>
      <c r="N30" s="1224"/>
      <c r="O30" s="1143"/>
      <c r="P30" s="1143"/>
      <c r="Q30" s="1143"/>
      <c r="R30" s="1216"/>
    </row>
    <row r="31" spans="1:18" ht="29" x14ac:dyDescent="0.35">
      <c r="A31" s="1000" t="s">
        <v>21</v>
      </c>
      <c r="B31" s="339">
        <f>SUMIFS('1.4 Contribution en nature'!$U$9:$U$48,'1.4 Contribution en nature'!$L$9:$L$48,"Chef de file")</f>
        <v>0</v>
      </c>
      <c r="C31" s="1227"/>
      <c r="D31" s="1143"/>
      <c r="E31" s="1143"/>
      <c r="F31" s="1224"/>
      <c r="G31" s="1224"/>
      <c r="H31" s="1143"/>
      <c r="I31" s="1143"/>
      <c r="J31" s="1143"/>
      <c r="K31" s="1143"/>
      <c r="L31" s="1143"/>
      <c r="M31" s="1143"/>
      <c r="N31" s="1224"/>
      <c r="O31" s="1143"/>
      <c r="P31" s="1143"/>
      <c r="Q31" s="1143"/>
      <c r="R31" s="1216"/>
    </row>
    <row r="32" spans="1:18" ht="29" x14ac:dyDescent="0.35">
      <c r="A32" s="1000" t="s">
        <v>244</v>
      </c>
      <c r="B32" s="339">
        <f>SUMIFS('1.5 Coût participation agri'!$AE$9:$AE$48,'1.5 Coût participation agri'!$Q$9:$Q$48,"Chef de file")</f>
        <v>0</v>
      </c>
      <c r="C32" s="1227"/>
      <c r="D32" s="1143"/>
      <c r="E32" s="1143"/>
      <c r="F32" s="1224"/>
      <c r="G32" s="1224"/>
      <c r="H32" s="1143"/>
      <c r="I32" s="1143"/>
      <c r="J32" s="1143"/>
      <c r="K32" s="1143"/>
      <c r="L32" s="1143"/>
      <c r="M32" s="1143"/>
      <c r="N32" s="1224"/>
      <c r="O32" s="1143"/>
      <c r="P32" s="1143"/>
      <c r="Q32" s="1143"/>
      <c r="R32" s="1216"/>
    </row>
    <row r="33" spans="1:18" x14ac:dyDescent="0.35">
      <c r="A33" s="1000" t="s">
        <v>35</v>
      </c>
      <c r="B33" s="339">
        <f>SUMIFS('1.6 Amortissement'!$AG$9:$AG$23,'1.6 Amortissement'!$R$9:$R$23,"Chef de file")</f>
        <v>0</v>
      </c>
      <c r="C33" s="1227"/>
      <c r="D33" s="1143"/>
      <c r="E33" s="1143"/>
      <c r="F33" s="1224"/>
      <c r="G33" s="1224"/>
      <c r="H33" s="1143"/>
      <c r="I33" s="1143"/>
      <c r="J33" s="1143"/>
      <c r="K33" s="1143"/>
      <c r="L33" s="1143"/>
      <c r="M33" s="1143"/>
      <c r="N33" s="1224"/>
      <c r="O33" s="1143"/>
      <c r="P33" s="1143"/>
      <c r="Q33" s="1143"/>
      <c r="R33" s="1216"/>
    </row>
    <row r="34" spans="1:18" ht="15" thickBot="1" x14ac:dyDescent="0.4">
      <c r="A34" s="1001" t="s">
        <v>293</v>
      </c>
      <c r="B34" s="340">
        <f>SUMIFS('1.7 OCS'!$L$9:$L$108,'1.7 OCS'!$H$9:$H$108,"Chef de file")</f>
        <v>0</v>
      </c>
      <c r="C34" s="1227"/>
      <c r="D34" s="1143"/>
      <c r="E34" s="1143"/>
      <c r="F34" s="1224"/>
      <c r="G34" s="1224"/>
      <c r="H34" s="1143"/>
      <c r="I34" s="1143"/>
      <c r="J34" s="1143"/>
      <c r="K34" s="1143"/>
      <c r="L34" s="1143"/>
      <c r="M34" s="1143"/>
      <c r="N34" s="1224"/>
      <c r="O34" s="1143"/>
      <c r="P34" s="1143"/>
      <c r="Q34" s="1143"/>
      <c r="R34" s="1216"/>
    </row>
    <row r="35" spans="1:18" ht="48.5" customHeight="1" thickBot="1" x14ac:dyDescent="0.4">
      <c r="A35" s="417" t="s">
        <v>22</v>
      </c>
      <c r="B35" s="341">
        <f>SUM(B28:B34)</f>
        <v>0</v>
      </c>
      <c r="C35" s="1228"/>
      <c r="D35" s="1144"/>
      <c r="E35" s="1144"/>
      <c r="F35" s="1225"/>
      <c r="G35" s="1225"/>
      <c r="H35" s="1144"/>
      <c r="I35" s="1144"/>
      <c r="J35" s="1144"/>
      <c r="K35" s="1144"/>
      <c r="L35" s="1144"/>
      <c r="M35" s="1144"/>
      <c r="N35" s="1225"/>
      <c r="O35" s="1144"/>
      <c r="P35" s="1144"/>
      <c r="Q35" s="1144"/>
      <c r="R35" s="1217"/>
    </row>
    <row r="36" spans="1:18" ht="15" thickBot="1" x14ac:dyDescent="0.4"/>
    <row r="37" spans="1:18" ht="21.5" thickBot="1" x14ac:dyDescent="0.4">
      <c r="A37" s="1229" t="s">
        <v>291</v>
      </c>
      <c r="B37" s="1230"/>
      <c r="C37" s="1230"/>
      <c r="D37" s="1230"/>
      <c r="E37" s="1230"/>
      <c r="F37" s="1230"/>
      <c r="G37" s="1230"/>
      <c r="H37" s="1230"/>
      <c r="I37" s="1230"/>
      <c r="J37" s="1230"/>
      <c r="K37" s="1230"/>
      <c r="L37" s="1230"/>
      <c r="M37" s="1230"/>
      <c r="N37" s="1230"/>
      <c r="O37" s="1230"/>
      <c r="P37" s="1230"/>
      <c r="Q37" s="1230"/>
      <c r="R37" s="1231"/>
    </row>
    <row r="38" spans="1:18" ht="15" thickBot="1" x14ac:dyDescent="0.4">
      <c r="A38" s="1232" t="s">
        <v>299</v>
      </c>
      <c r="B38" s="1234" t="s">
        <v>1</v>
      </c>
      <c r="C38" s="1235"/>
      <c r="D38" s="1235"/>
      <c r="E38" s="1235"/>
      <c r="F38" s="1235"/>
      <c r="G38" s="1235"/>
      <c r="H38" s="1235"/>
      <c r="I38" s="1235"/>
      <c r="J38" s="1235"/>
      <c r="K38" s="1235"/>
      <c r="L38" s="1235"/>
      <c r="M38" s="1235"/>
      <c r="N38" s="1235"/>
      <c r="O38" s="1235"/>
      <c r="P38" s="1235"/>
      <c r="Q38" s="1235"/>
      <c r="R38" s="1236"/>
    </row>
    <row r="39" spans="1:18" ht="122.5" customHeight="1" x14ac:dyDescent="0.35">
      <c r="A39" s="1233"/>
      <c r="B39" s="1002" t="s">
        <v>20</v>
      </c>
      <c r="C39" s="996" t="s">
        <v>357</v>
      </c>
      <c r="D39" s="996" t="s">
        <v>394</v>
      </c>
      <c r="E39" s="996" t="s">
        <v>375</v>
      </c>
      <c r="F39" s="997" t="s">
        <v>367</v>
      </c>
      <c r="G39" s="997" t="s">
        <v>368</v>
      </c>
      <c r="H39" s="996" t="s">
        <v>18</v>
      </c>
      <c r="I39" s="996" t="s">
        <v>378</v>
      </c>
      <c r="J39" s="996" t="s">
        <v>363</v>
      </c>
      <c r="K39" s="996" t="s">
        <v>365</v>
      </c>
      <c r="L39" s="996" t="s">
        <v>366</v>
      </c>
      <c r="M39" s="996" t="s">
        <v>298</v>
      </c>
      <c r="N39" s="997" t="s">
        <v>312</v>
      </c>
      <c r="O39" s="996" t="s">
        <v>300</v>
      </c>
      <c r="P39" s="996" t="s">
        <v>301</v>
      </c>
      <c r="Q39" s="998" t="s">
        <v>302</v>
      </c>
      <c r="R39" s="1003" t="s">
        <v>313</v>
      </c>
    </row>
    <row r="40" spans="1:18" x14ac:dyDescent="0.35">
      <c r="A40" s="1000" t="s">
        <v>292</v>
      </c>
      <c r="B40" s="339">
        <f>SUMIFS('1.1 Frais personnel'!$AE$9:$AE$68,'1.1 Frais personnel'!$Q$9:$Q$68,"Partenaire 1")</f>
        <v>0</v>
      </c>
      <c r="C40" s="1226">
        <f>'Syn pf bénéficiaire'!C40:C47</f>
        <v>0</v>
      </c>
      <c r="D40" s="1142">
        <f>SUM(B40*$E$19,SUMIFS('1.2 Achat &amp; prestation'!$BH$11:$BH$50,'1.2 Achat &amp; prestation'!$AC$11:$AC$50,"Partenaire 1",'1.2 Achat &amp; prestation'!$AF$11:$AF$50,"Oui")*$E$16,SUMIFS('1.2 Achat &amp; prestation'!$BH$11:$BH$50,'1.2 Achat &amp; prestation'!$AC$11:$AC$50,"Partenaire 1",'1.2 Achat &amp; prestation'!$AF$11:$AF$50,"Non")*$E$19,SUMIFS('1.2 Achat &amp; prestation'!$BH$60:$BH$99,'1.2 Achat &amp; prestation'!$AC$60:$AC$99,"Partenaire 1",'1.2 Achat &amp; prestation'!$AF$60:$AF$99,"Oui")*$E$16,SUMIFS('1.2 Achat &amp; prestation'!$BH$60:$BH$99,'1.2 Achat &amp; prestation'!$AC$60:$AC$99,"Partenaire 1",'1.2 Achat &amp; prestation'!$AF$60:$AF$99,"Non")*$E$19,B42*$E$19,B43*$E$19,B44*$E$19,B45*$E$19,B46*$E$19)</f>
        <v>0</v>
      </c>
      <c r="E40" s="1142">
        <f>'Syn pf bénéficiaire'!E40:E47</f>
        <v>0</v>
      </c>
      <c r="F40" s="1223">
        <f>'Syn pf bénéficiaire'!F40:F47</f>
        <v>0</v>
      </c>
      <c r="G40" s="1223">
        <f>'Syn pf bénéficiaire'!G40:G47</f>
        <v>0</v>
      </c>
      <c r="H40" s="1142">
        <f>IF(D40="","",IF($H$16="Oui",ROUNDDOWN(D40-E40,2),ROUNDDOWN(D40*0.85,2)))</f>
        <v>0</v>
      </c>
      <c r="I40" s="1142">
        <f>IF(D40="","",IF($H$16="Oui",0.15*H40/0.85,D40-H40))</f>
        <v>0</v>
      </c>
      <c r="J40" s="1142">
        <f>IF(D40="","",IF($H$16="Oui",I40,E40))</f>
        <v>0</v>
      </c>
      <c r="K40" s="1142">
        <f>IF(I40="","",I40-J40)</f>
        <v>0</v>
      </c>
      <c r="L40" s="1142">
        <f>IF(E40="","",E40-J40)</f>
        <v>0</v>
      </c>
      <c r="M40" s="1142">
        <f>'Syn pf bénéficiaire'!M40:M47</f>
        <v>0</v>
      </c>
      <c r="N40" s="1223">
        <f>'Syn pf bénéficiaire'!N40:N47</f>
        <v>0</v>
      </c>
      <c r="O40" s="1142">
        <f>'Syn pf bénéficiaire'!O40:O47</f>
        <v>0</v>
      </c>
      <c r="P40" s="1142">
        <f>SUMIFS('1.4 Contribution en nature'!$U$9:$U$48,'1.4 Contribution en nature'!$C$9:$C$48,"Partenaire 1")</f>
        <v>0</v>
      </c>
      <c r="Q40" s="1142">
        <f>'Syn pf bénéficiaire'!Q40:Q47</f>
        <v>0</v>
      </c>
      <c r="R40" s="1215">
        <f>'Syn pf bénéficiaire'!R40:R47</f>
        <v>0</v>
      </c>
    </row>
    <row r="41" spans="1:18" x14ac:dyDescent="0.35">
      <c r="A41" s="1000" t="s">
        <v>242</v>
      </c>
      <c r="B41" s="339">
        <f>SUMIFS('1.2 Achat &amp; prestation'!$BH$11:$BH$50,'1.2 Achat &amp; prestation'!$AC$11:$AC$50,"Partenaire 1")+SUMIFS('1.2 Achat &amp; prestation'!$BH$60:$BH$99,'1.2 Achat &amp; prestation'!$AC$60:$AC$99,"Partenaire 1")</f>
        <v>0</v>
      </c>
      <c r="C41" s="1227"/>
      <c r="D41" s="1143"/>
      <c r="E41" s="1143"/>
      <c r="F41" s="1224"/>
      <c r="G41" s="1224"/>
      <c r="H41" s="1143"/>
      <c r="I41" s="1143"/>
      <c r="J41" s="1143"/>
      <c r="K41" s="1143"/>
      <c r="L41" s="1143"/>
      <c r="M41" s="1143"/>
      <c r="N41" s="1224"/>
      <c r="O41" s="1143"/>
      <c r="P41" s="1143"/>
      <c r="Q41" s="1143"/>
      <c r="R41" s="1216"/>
    </row>
    <row r="42" spans="1:18" ht="29" x14ac:dyDescent="0.35">
      <c r="A42" s="1000" t="s">
        <v>243</v>
      </c>
      <c r="B42" s="339">
        <f>SUMIFS('1.3 Déplacement &amp; hébergement'!$AT$9:$AT$48,'1.3 Déplacement &amp; hébergement'!$V$9:$V$48,"Partenaire 1")</f>
        <v>0</v>
      </c>
      <c r="C42" s="1227"/>
      <c r="D42" s="1143"/>
      <c r="E42" s="1143"/>
      <c r="F42" s="1224"/>
      <c r="G42" s="1224"/>
      <c r="H42" s="1143"/>
      <c r="I42" s="1143"/>
      <c r="J42" s="1143"/>
      <c r="K42" s="1143"/>
      <c r="L42" s="1143"/>
      <c r="M42" s="1143"/>
      <c r="N42" s="1224"/>
      <c r="O42" s="1143"/>
      <c r="P42" s="1143"/>
      <c r="Q42" s="1143"/>
      <c r="R42" s="1216"/>
    </row>
    <row r="43" spans="1:18" ht="29" x14ac:dyDescent="0.35">
      <c r="A43" s="1000" t="s">
        <v>21</v>
      </c>
      <c r="B43" s="339">
        <f>SUMIFS('1.4 Contribution en nature'!$U$9:$U$48,'1.4 Contribution en nature'!$L$9:$L$48,"Partenaire 1")</f>
        <v>0</v>
      </c>
      <c r="C43" s="1227"/>
      <c r="D43" s="1143"/>
      <c r="E43" s="1143"/>
      <c r="F43" s="1224"/>
      <c r="G43" s="1224"/>
      <c r="H43" s="1143"/>
      <c r="I43" s="1143"/>
      <c r="J43" s="1143"/>
      <c r="K43" s="1143"/>
      <c r="L43" s="1143"/>
      <c r="M43" s="1143"/>
      <c r="N43" s="1224"/>
      <c r="O43" s="1143"/>
      <c r="P43" s="1143"/>
      <c r="Q43" s="1143"/>
      <c r="R43" s="1216"/>
    </row>
    <row r="44" spans="1:18" ht="29" x14ac:dyDescent="0.35">
      <c r="A44" s="1000" t="s">
        <v>244</v>
      </c>
      <c r="B44" s="339">
        <f>SUMIFS('1.5 Coût participation agri'!$AE$9:$AE$48,'1.5 Coût participation agri'!$Q$9:$Q$48,"Partenaire 1")</f>
        <v>0</v>
      </c>
      <c r="C44" s="1227"/>
      <c r="D44" s="1143"/>
      <c r="E44" s="1143"/>
      <c r="F44" s="1224"/>
      <c r="G44" s="1224"/>
      <c r="H44" s="1143"/>
      <c r="I44" s="1143"/>
      <c r="J44" s="1143"/>
      <c r="K44" s="1143"/>
      <c r="L44" s="1143"/>
      <c r="M44" s="1143"/>
      <c r="N44" s="1224"/>
      <c r="O44" s="1143"/>
      <c r="P44" s="1143"/>
      <c r="Q44" s="1143"/>
      <c r="R44" s="1216"/>
    </row>
    <row r="45" spans="1:18" x14ac:dyDescent="0.35">
      <c r="A45" s="1000" t="s">
        <v>35</v>
      </c>
      <c r="B45" s="339">
        <f>SUMIFS('1.6 Amortissement'!$AG$9:$AG$23,'1.6 Amortissement'!$R$9:$R$23,"Partenaire 1")</f>
        <v>0</v>
      </c>
      <c r="C45" s="1227"/>
      <c r="D45" s="1143"/>
      <c r="E45" s="1143"/>
      <c r="F45" s="1224"/>
      <c r="G45" s="1224"/>
      <c r="H45" s="1143"/>
      <c r="I45" s="1143"/>
      <c r="J45" s="1143"/>
      <c r="K45" s="1143"/>
      <c r="L45" s="1143"/>
      <c r="M45" s="1143"/>
      <c r="N45" s="1224"/>
      <c r="O45" s="1143"/>
      <c r="P45" s="1143"/>
      <c r="Q45" s="1143"/>
      <c r="R45" s="1216"/>
    </row>
    <row r="46" spans="1:18" ht="15" thickBot="1" x14ac:dyDescent="0.4">
      <c r="A46" s="1001" t="s">
        <v>293</v>
      </c>
      <c r="B46" s="340">
        <f>SUMIFS('1.7 OCS'!$L$9:$L$108,'1.7 OCS'!$H$9:$H$108,"Partenaire 1")</f>
        <v>0</v>
      </c>
      <c r="C46" s="1227"/>
      <c r="D46" s="1143"/>
      <c r="E46" s="1143"/>
      <c r="F46" s="1224"/>
      <c r="G46" s="1224"/>
      <c r="H46" s="1143"/>
      <c r="I46" s="1143"/>
      <c r="J46" s="1143"/>
      <c r="K46" s="1143"/>
      <c r="L46" s="1143"/>
      <c r="M46" s="1143"/>
      <c r="N46" s="1224"/>
      <c r="O46" s="1143"/>
      <c r="P46" s="1143"/>
      <c r="Q46" s="1143"/>
      <c r="R46" s="1216"/>
    </row>
    <row r="47" spans="1:18" ht="44" thickBot="1" x14ac:dyDescent="0.4">
      <c r="A47" s="417" t="s">
        <v>22</v>
      </c>
      <c r="B47" s="341">
        <f>SUM(B40:B46)</f>
        <v>0</v>
      </c>
      <c r="C47" s="1228"/>
      <c r="D47" s="1144"/>
      <c r="E47" s="1144"/>
      <c r="F47" s="1225"/>
      <c r="G47" s="1225"/>
      <c r="H47" s="1144"/>
      <c r="I47" s="1144"/>
      <c r="J47" s="1144"/>
      <c r="K47" s="1144"/>
      <c r="L47" s="1144"/>
      <c r="M47" s="1144"/>
      <c r="N47" s="1225"/>
      <c r="O47" s="1144"/>
      <c r="P47" s="1144"/>
      <c r="Q47" s="1144"/>
      <c r="R47" s="1217"/>
    </row>
    <row r="48" spans="1:18" ht="15" thickBot="1" x14ac:dyDescent="0.4"/>
    <row r="49" spans="1:18" ht="21.5" thickBot="1" x14ac:dyDescent="0.4">
      <c r="A49" s="1229" t="s">
        <v>291</v>
      </c>
      <c r="B49" s="1230"/>
      <c r="C49" s="1230"/>
      <c r="D49" s="1230"/>
      <c r="E49" s="1230"/>
      <c r="F49" s="1230"/>
      <c r="G49" s="1230"/>
      <c r="H49" s="1230"/>
      <c r="I49" s="1230"/>
      <c r="J49" s="1230"/>
      <c r="K49" s="1230"/>
      <c r="L49" s="1230"/>
      <c r="M49" s="1230"/>
      <c r="N49" s="1230"/>
      <c r="O49" s="1230"/>
      <c r="P49" s="1230"/>
      <c r="Q49" s="1230"/>
      <c r="R49" s="1231"/>
    </row>
    <row r="50" spans="1:18" ht="15" thickBot="1" x14ac:dyDescent="0.4">
      <c r="A50" s="1232" t="s">
        <v>299</v>
      </c>
      <c r="B50" s="1234" t="s">
        <v>2</v>
      </c>
      <c r="C50" s="1235"/>
      <c r="D50" s="1235"/>
      <c r="E50" s="1235"/>
      <c r="F50" s="1235"/>
      <c r="G50" s="1235"/>
      <c r="H50" s="1235"/>
      <c r="I50" s="1235"/>
      <c r="J50" s="1235"/>
      <c r="K50" s="1235"/>
      <c r="L50" s="1235"/>
      <c r="M50" s="1235"/>
      <c r="N50" s="1235"/>
      <c r="O50" s="1235"/>
      <c r="P50" s="1235"/>
      <c r="Q50" s="1235"/>
      <c r="R50" s="1236"/>
    </row>
    <row r="51" spans="1:18" ht="122.5" customHeight="1" x14ac:dyDescent="0.35">
      <c r="A51" s="1233"/>
      <c r="B51" s="1002" t="s">
        <v>20</v>
      </c>
      <c r="C51" s="996" t="s">
        <v>357</v>
      </c>
      <c r="D51" s="996" t="s">
        <v>394</v>
      </c>
      <c r="E51" s="996" t="s">
        <v>375</v>
      </c>
      <c r="F51" s="997" t="s">
        <v>367</v>
      </c>
      <c r="G51" s="997" t="s">
        <v>368</v>
      </c>
      <c r="H51" s="996" t="s">
        <v>18</v>
      </c>
      <c r="I51" s="996" t="s">
        <v>378</v>
      </c>
      <c r="J51" s="996" t="s">
        <v>363</v>
      </c>
      <c r="K51" s="996" t="s">
        <v>365</v>
      </c>
      <c r="L51" s="996" t="s">
        <v>366</v>
      </c>
      <c r="M51" s="996" t="s">
        <v>298</v>
      </c>
      <c r="N51" s="997" t="s">
        <v>312</v>
      </c>
      <c r="O51" s="996" t="s">
        <v>300</v>
      </c>
      <c r="P51" s="996" t="s">
        <v>301</v>
      </c>
      <c r="Q51" s="998" t="s">
        <v>302</v>
      </c>
      <c r="R51" s="1003" t="s">
        <v>313</v>
      </c>
    </row>
    <row r="52" spans="1:18" x14ac:dyDescent="0.35">
      <c r="A52" s="1000" t="s">
        <v>292</v>
      </c>
      <c r="B52" s="339">
        <f>SUMIFS('1.1 Frais personnel'!$AE$9:$AE$68,'1.1 Frais personnel'!$Q$9:$Q$68,"Partenaire 2")</f>
        <v>0</v>
      </c>
      <c r="C52" s="1226">
        <f>'Syn pf bénéficiaire'!C52:C59</f>
        <v>0</v>
      </c>
      <c r="D52" s="1142">
        <f>SUM(B52*$E$19,SUMIFS('1.2 Achat &amp; prestation'!$BH$11:$BH$50,'1.2 Achat &amp; prestation'!$AC$11:$AC$50,"Partenaire 2",'1.2 Achat &amp; prestation'!$AF$11:$AF$50,"Oui")*$E$16,SUMIFS('1.2 Achat &amp; prestation'!$BH$11:$BH$50,'1.2 Achat &amp; prestation'!$AC$11:$AC$50,"Partenaire 2",'1.2 Achat &amp; prestation'!$AF$11:$AF$50,"Non")*$E$19,SUMIFS('1.2 Achat &amp; prestation'!$BH$60:$BH$99,'1.2 Achat &amp; prestation'!$AC$60:$AC$99,"Partenaire 2",'1.2 Achat &amp; prestation'!$AF$60:$AF$99,"Oui")*$E$16,SUMIFS('1.2 Achat &amp; prestation'!$BH$60:$BH$99,'1.2 Achat &amp; prestation'!$AC$60:$AC$99,"Partenaire 2",'1.2 Achat &amp; prestation'!$AF$60:$AF$99,"Non")*$E$19,B54*$E$19,B55*$E$19,B56*$E$19,B57*$E$19,B58*$E$19)</f>
        <v>0</v>
      </c>
      <c r="E52" s="1142">
        <f>'Syn pf bénéficiaire'!E52:E59</f>
        <v>0</v>
      </c>
      <c r="F52" s="1223">
        <f>'Syn pf bénéficiaire'!F52:F59</f>
        <v>0</v>
      </c>
      <c r="G52" s="1223">
        <f>'Syn pf bénéficiaire'!G52:G59</f>
        <v>0</v>
      </c>
      <c r="H52" s="1142">
        <f>IF(D52="","",IF($H$16="Oui",ROUNDDOWN(D52-E52,2),ROUNDDOWN(D52*0.85,2)))</f>
        <v>0</v>
      </c>
      <c r="I52" s="1142">
        <f>IF(D52="","",IF($H$16="Oui",0.15*H52/0.85,D52-H52))</f>
        <v>0</v>
      </c>
      <c r="J52" s="1142">
        <f>IF(D52="","",IF($H$16="Oui",I52,E52))</f>
        <v>0</v>
      </c>
      <c r="K52" s="1142">
        <f>IF(I52="","",I52-J52)</f>
        <v>0</v>
      </c>
      <c r="L52" s="1142">
        <f>IF(E52="","",E52-J52)</f>
        <v>0</v>
      </c>
      <c r="M52" s="1142">
        <f>'Syn pf bénéficiaire'!M52:M59</f>
        <v>0</v>
      </c>
      <c r="N52" s="1223">
        <f>'Syn pf bénéficiaire'!N52:N59</f>
        <v>0</v>
      </c>
      <c r="O52" s="1142">
        <f>'Syn pf bénéficiaire'!O52:O59</f>
        <v>0</v>
      </c>
      <c r="P52" s="1142">
        <f>SUMIFS('1.4 Contribution en nature'!$U$9:$U$48,'1.4 Contribution en nature'!$C$9:$C$48,"Partenaire 2")</f>
        <v>0</v>
      </c>
      <c r="Q52" s="1142">
        <f>'Syn pf bénéficiaire'!Q52:Q59</f>
        <v>0</v>
      </c>
      <c r="R52" s="1215">
        <f>'Syn pf bénéficiaire'!R52:R59</f>
        <v>0</v>
      </c>
    </row>
    <row r="53" spans="1:18" ht="14.5" customHeight="1" x14ac:dyDescent="0.35">
      <c r="A53" s="1000" t="s">
        <v>242</v>
      </c>
      <c r="B53" s="339">
        <f>SUMIFS('1.2 Achat &amp; prestation'!$BH$11:$BH$50,'1.2 Achat &amp; prestation'!$AC$11:$AC$50,"Partenaire 2")+SUMIFS('1.2 Achat &amp; prestation'!$BH$60:$BH$99,'1.2 Achat &amp; prestation'!$AC$60:$AC$99,"Partenaire 2")</f>
        <v>0</v>
      </c>
      <c r="C53" s="1227"/>
      <c r="D53" s="1143"/>
      <c r="E53" s="1143"/>
      <c r="F53" s="1224"/>
      <c r="G53" s="1224"/>
      <c r="H53" s="1143"/>
      <c r="I53" s="1143"/>
      <c r="J53" s="1143"/>
      <c r="K53" s="1143"/>
      <c r="L53" s="1143"/>
      <c r="M53" s="1143"/>
      <c r="N53" s="1224"/>
      <c r="O53" s="1143"/>
      <c r="P53" s="1143"/>
      <c r="Q53" s="1143"/>
      <c r="R53" s="1216"/>
    </row>
    <row r="54" spans="1:18" ht="29" x14ac:dyDescent="0.35">
      <c r="A54" s="1000" t="s">
        <v>243</v>
      </c>
      <c r="B54" s="339">
        <f>SUMIFS('1.3 Déplacement &amp; hébergement'!$AT$9:$AT$48,'1.3 Déplacement &amp; hébergement'!$V$9:$V$48,"Partenaire 2")</f>
        <v>0</v>
      </c>
      <c r="C54" s="1227"/>
      <c r="D54" s="1143"/>
      <c r="E54" s="1143"/>
      <c r="F54" s="1224"/>
      <c r="G54" s="1224"/>
      <c r="H54" s="1143"/>
      <c r="I54" s="1143"/>
      <c r="J54" s="1143"/>
      <c r="K54" s="1143"/>
      <c r="L54" s="1143"/>
      <c r="M54" s="1143"/>
      <c r="N54" s="1224"/>
      <c r="O54" s="1143"/>
      <c r="P54" s="1143"/>
      <c r="Q54" s="1143"/>
      <c r="R54" s="1216"/>
    </row>
    <row r="55" spans="1:18" ht="29" x14ac:dyDescent="0.35">
      <c r="A55" s="1000" t="s">
        <v>21</v>
      </c>
      <c r="B55" s="339">
        <f>SUMIFS('1.4 Contribution en nature'!$U$9:$U$48,'1.4 Contribution en nature'!$L$9:$L$48,"Partenaire 2")</f>
        <v>0</v>
      </c>
      <c r="C55" s="1227"/>
      <c r="D55" s="1143"/>
      <c r="E55" s="1143"/>
      <c r="F55" s="1224"/>
      <c r="G55" s="1224"/>
      <c r="H55" s="1143"/>
      <c r="I55" s="1143"/>
      <c r="J55" s="1143"/>
      <c r="K55" s="1143"/>
      <c r="L55" s="1143"/>
      <c r="M55" s="1143"/>
      <c r="N55" s="1224"/>
      <c r="O55" s="1143"/>
      <c r="P55" s="1143"/>
      <c r="Q55" s="1143"/>
      <c r="R55" s="1216"/>
    </row>
    <row r="56" spans="1:18" ht="29" x14ac:dyDescent="0.35">
      <c r="A56" s="1000" t="s">
        <v>244</v>
      </c>
      <c r="B56" s="339">
        <f>SUMIFS('1.5 Coût participation agri'!$AE$9:$AE$48,'1.5 Coût participation agri'!$Q$9:$Q$48,"Partenaire 2")</f>
        <v>0</v>
      </c>
      <c r="C56" s="1227"/>
      <c r="D56" s="1143"/>
      <c r="E56" s="1143"/>
      <c r="F56" s="1224"/>
      <c r="G56" s="1224"/>
      <c r="H56" s="1143"/>
      <c r="I56" s="1143"/>
      <c r="J56" s="1143"/>
      <c r="K56" s="1143"/>
      <c r="L56" s="1143"/>
      <c r="M56" s="1143"/>
      <c r="N56" s="1224"/>
      <c r="O56" s="1143"/>
      <c r="P56" s="1143"/>
      <c r="Q56" s="1143"/>
      <c r="R56" s="1216"/>
    </row>
    <row r="57" spans="1:18" x14ac:dyDescent="0.35">
      <c r="A57" s="1000" t="s">
        <v>35</v>
      </c>
      <c r="B57" s="339">
        <f>SUMIFS('1.6 Amortissement'!$AG$9:$AG$23,'1.6 Amortissement'!$R$9:$R$23,"Partenaire 2")</f>
        <v>0</v>
      </c>
      <c r="C57" s="1227"/>
      <c r="D57" s="1143"/>
      <c r="E57" s="1143"/>
      <c r="F57" s="1224"/>
      <c r="G57" s="1224"/>
      <c r="H57" s="1143"/>
      <c r="I57" s="1143"/>
      <c r="J57" s="1143"/>
      <c r="K57" s="1143"/>
      <c r="L57" s="1143"/>
      <c r="M57" s="1143"/>
      <c r="N57" s="1224"/>
      <c r="O57" s="1143"/>
      <c r="P57" s="1143"/>
      <c r="Q57" s="1143"/>
      <c r="R57" s="1216"/>
    </row>
    <row r="58" spans="1:18" ht="15" thickBot="1" x14ac:dyDescent="0.4">
      <c r="A58" s="1001" t="s">
        <v>293</v>
      </c>
      <c r="B58" s="340">
        <f>SUMIFS('1.7 OCS'!$L$9:$L$108,'1.7 OCS'!$H$9:$H$108,"Partenaire 2")</f>
        <v>0</v>
      </c>
      <c r="C58" s="1227"/>
      <c r="D58" s="1143"/>
      <c r="E58" s="1143"/>
      <c r="F58" s="1224"/>
      <c r="G58" s="1224"/>
      <c r="H58" s="1143"/>
      <c r="I58" s="1143"/>
      <c r="J58" s="1143"/>
      <c r="K58" s="1143"/>
      <c r="L58" s="1143"/>
      <c r="M58" s="1143"/>
      <c r="N58" s="1224"/>
      <c r="O58" s="1143"/>
      <c r="P58" s="1143"/>
      <c r="Q58" s="1143"/>
      <c r="R58" s="1216"/>
    </row>
    <row r="59" spans="1:18" ht="44" thickBot="1" x14ac:dyDescent="0.4">
      <c r="A59" s="417" t="s">
        <v>22</v>
      </c>
      <c r="B59" s="341">
        <f>SUM(B52:B58)</f>
        <v>0</v>
      </c>
      <c r="C59" s="1228"/>
      <c r="D59" s="1144"/>
      <c r="E59" s="1144"/>
      <c r="F59" s="1225"/>
      <c r="G59" s="1225"/>
      <c r="H59" s="1144"/>
      <c r="I59" s="1144"/>
      <c r="J59" s="1144"/>
      <c r="K59" s="1144"/>
      <c r="L59" s="1144"/>
      <c r="M59" s="1144"/>
      <c r="N59" s="1225"/>
      <c r="O59" s="1144"/>
      <c r="P59" s="1144"/>
      <c r="Q59" s="1144"/>
      <c r="R59" s="1217"/>
    </row>
    <row r="60" spans="1:18" ht="15" thickBot="1" x14ac:dyDescent="0.4"/>
    <row r="61" spans="1:18" ht="21.5" thickBot="1" x14ac:dyDescent="0.4">
      <c r="A61" s="1229" t="s">
        <v>291</v>
      </c>
      <c r="B61" s="1230"/>
      <c r="C61" s="1230"/>
      <c r="D61" s="1230"/>
      <c r="E61" s="1230"/>
      <c r="F61" s="1230"/>
      <c r="G61" s="1230"/>
      <c r="H61" s="1230"/>
      <c r="I61" s="1230"/>
      <c r="J61" s="1230"/>
      <c r="K61" s="1230"/>
      <c r="L61" s="1230"/>
      <c r="M61" s="1230"/>
      <c r="N61" s="1230"/>
      <c r="O61" s="1230"/>
      <c r="P61" s="1230"/>
      <c r="Q61" s="1230"/>
      <c r="R61" s="1231"/>
    </row>
    <row r="62" spans="1:18" ht="15" thickBot="1" x14ac:dyDescent="0.4">
      <c r="A62" s="1232" t="s">
        <v>299</v>
      </c>
      <c r="B62" s="1234" t="s">
        <v>3</v>
      </c>
      <c r="C62" s="1235"/>
      <c r="D62" s="1235"/>
      <c r="E62" s="1235"/>
      <c r="F62" s="1235"/>
      <c r="G62" s="1235"/>
      <c r="H62" s="1235"/>
      <c r="I62" s="1235"/>
      <c r="J62" s="1235"/>
      <c r="K62" s="1235"/>
      <c r="L62" s="1235"/>
      <c r="M62" s="1235"/>
      <c r="N62" s="1235"/>
      <c r="O62" s="1235"/>
      <c r="P62" s="1235"/>
      <c r="Q62" s="1235"/>
      <c r="R62" s="1236"/>
    </row>
    <row r="63" spans="1:18" ht="122.5" customHeight="1" x14ac:dyDescent="0.35">
      <c r="A63" s="1233"/>
      <c r="B63" s="1002" t="s">
        <v>20</v>
      </c>
      <c r="C63" s="996" t="s">
        <v>357</v>
      </c>
      <c r="D63" s="996" t="s">
        <v>394</v>
      </c>
      <c r="E63" s="996" t="s">
        <v>375</v>
      </c>
      <c r="F63" s="997" t="s">
        <v>367</v>
      </c>
      <c r="G63" s="997" t="s">
        <v>368</v>
      </c>
      <c r="H63" s="996" t="s">
        <v>18</v>
      </c>
      <c r="I63" s="996" t="s">
        <v>378</v>
      </c>
      <c r="J63" s="996" t="s">
        <v>363</v>
      </c>
      <c r="K63" s="996" t="s">
        <v>365</v>
      </c>
      <c r="L63" s="996" t="s">
        <v>366</v>
      </c>
      <c r="M63" s="996" t="s">
        <v>298</v>
      </c>
      <c r="N63" s="997" t="s">
        <v>312</v>
      </c>
      <c r="O63" s="996" t="s">
        <v>300</v>
      </c>
      <c r="P63" s="996" t="s">
        <v>301</v>
      </c>
      <c r="Q63" s="998" t="s">
        <v>302</v>
      </c>
      <c r="R63" s="1003" t="s">
        <v>313</v>
      </c>
    </row>
    <row r="64" spans="1:18" x14ac:dyDescent="0.35">
      <c r="A64" s="1000" t="s">
        <v>292</v>
      </c>
      <c r="B64" s="339">
        <f>SUMIFS('1.1 Frais personnel'!$AE$9:$AE$68,'1.1 Frais personnel'!$Q$9:$Q$68,"Partenaire 3")</f>
        <v>0</v>
      </c>
      <c r="C64" s="1226">
        <f>'Syn pf bénéficiaire'!C64:C71</f>
        <v>0</v>
      </c>
      <c r="D64" s="1142">
        <f>SUM(B64*$E$19,SUMIFS('1.2 Achat &amp; prestation'!$BH$11:$BH$50,'1.2 Achat &amp; prestation'!$AC$11:$AC$50,"Partenaire 3",'1.2 Achat &amp; prestation'!$AF$11:$AF$50,"Oui")*$E$16,SUMIFS('1.2 Achat &amp; prestation'!$BH$11:$BH$50,'1.2 Achat &amp; prestation'!$AC$11:$AC$50,"Partenaire 3",'1.2 Achat &amp; prestation'!$AF$11:$AF$50,"Non")*$E$19,SUMIFS('1.2 Achat &amp; prestation'!$BH$60:$BH$99,'1.2 Achat &amp; prestation'!$AC$60:$AC$99,"Partenaire 3",'1.2 Achat &amp; prestation'!$AF$60:$AF$99,"Oui")*$E$16,SUMIFS('1.2 Achat &amp; prestation'!$BH$60:$BH$99,'1.2 Achat &amp; prestation'!$AC$60:$AC$99,"Partenaire 3",'1.2 Achat &amp; prestation'!$AF$60:$AF$99,"Non")*$E$19,B66*$E$19,B67*$E$19,B68*$E$19,B69*$E$19,B70*$E$19)</f>
        <v>0</v>
      </c>
      <c r="E64" s="1142">
        <f>'Syn pf bénéficiaire'!E64:E71</f>
        <v>0</v>
      </c>
      <c r="F64" s="1223">
        <f>'Syn pf bénéficiaire'!F64:F71</f>
        <v>0</v>
      </c>
      <c r="G64" s="1223">
        <f>'Syn pf bénéficiaire'!G64:G71</f>
        <v>0</v>
      </c>
      <c r="H64" s="1142">
        <f>IF(D64="","",IF($H$16="Oui",ROUNDDOWN(D64-E64,2),ROUNDDOWN(D64*0.85,2)))</f>
        <v>0</v>
      </c>
      <c r="I64" s="1142">
        <f>IF(D64="","",IF($H$16="Oui",0.15*H64/0.85,D64-H64))</f>
        <v>0</v>
      </c>
      <c r="J64" s="1142">
        <f>IF(D64="","",IF($H$16="Oui",I64,E64))</f>
        <v>0</v>
      </c>
      <c r="K64" s="1142">
        <f>IF(I64="","",I64-J64)</f>
        <v>0</v>
      </c>
      <c r="L64" s="1142">
        <f>IF(E64="","",E64-J64)</f>
        <v>0</v>
      </c>
      <c r="M64" s="1142">
        <f>'Syn pf bénéficiaire'!M64:M71</f>
        <v>0</v>
      </c>
      <c r="N64" s="1223">
        <f>'Syn pf bénéficiaire'!N64:N71</f>
        <v>0</v>
      </c>
      <c r="O64" s="1142">
        <f>'Syn pf bénéficiaire'!O64:O71</f>
        <v>0</v>
      </c>
      <c r="P64" s="1142">
        <f>SUMIFS('1.4 Contribution en nature'!$U$9:$U$48,'1.4 Contribution en nature'!$C$9:$C$48,"Partenaire 3")</f>
        <v>0</v>
      </c>
      <c r="Q64" s="1142">
        <f>'Syn pf bénéficiaire'!Q64:Q71</f>
        <v>0</v>
      </c>
      <c r="R64" s="1215">
        <f>'Syn pf bénéficiaire'!R64:R71</f>
        <v>0</v>
      </c>
    </row>
    <row r="65" spans="1:18" x14ac:dyDescent="0.35">
      <c r="A65" s="1000" t="s">
        <v>242</v>
      </c>
      <c r="B65" s="339">
        <f>SUMIFS('1.2 Achat &amp; prestation'!$BH$11:$BH$50,'1.2 Achat &amp; prestation'!$AC$11:$AC$50,"Partenaire 3")+SUMIFS('1.2 Achat &amp; prestation'!$BH$60:$BH$99,'1.2 Achat &amp; prestation'!$AC$60:$AC$99,"Partenaire 3")</f>
        <v>0</v>
      </c>
      <c r="C65" s="1227"/>
      <c r="D65" s="1143"/>
      <c r="E65" s="1143"/>
      <c r="F65" s="1224"/>
      <c r="G65" s="1224"/>
      <c r="H65" s="1143"/>
      <c r="I65" s="1143"/>
      <c r="J65" s="1143"/>
      <c r="K65" s="1143"/>
      <c r="L65" s="1143"/>
      <c r="M65" s="1143"/>
      <c r="N65" s="1224"/>
      <c r="O65" s="1143"/>
      <c r="P65" s="1143"/>
      <c r="Q65" s="1143"/>
      <c r="R65" s="1216"/>
    </row>
    <row r="66" spans="1:18" ht="29" x14ac:dyDescent="0.35">
      <c r="A66" s="1000" t="s">
        <v>243</v>
      </c>
      <c r="B66" s="339">
        <f>SUMIFS('1.3 Déplacement &amp; hébergement'!$AT$9:$AT$48,'1.3 Déplacement &amp; hébergement'!$V$9:$V$48,"Partenaire 3")</f>
        <v>0</v>
      </c>
      <c r="C66" s="1227"/>
      <c r="D66" s="1143"/>
      <c r="E66" s="1143"/>
      <c r="F66" s="1224"/>
      <c r="G66" s="1224"/>
      <c r="H66" s="1143"/>
      <c r="I66" s="1143"/>
      <c r="J66" s="1143"/>
      <c r="K66" s="1143"/>
      <c r="L66" s="1143"/>
      <c r="M66" s="1143"/>
      <c r="N66" s="1224"/>
      <c r="O66" s="1143"/>
      <c r="P66" s="1143"/>
      <c r="Q66" s="1143"/>
      <c r="R66" s="1216"/>
    </row>
    <row r="67" spans="1:18" ht="29" x14ac:dyDescent="0.35">
      <c r="A67" s="1000" t="s">
        <v>21</v>
      </c>
      <c r="B67" s="339">
        <f>SUMIFS('1.4 Contribution en nature'!$U$9:$U$48,'1.4 Contribution en nature'!$L$9:$L$48,"Partenaire 3")</f>
        <v>0</v>
      </c>
      <c r="C67" s="1227"/>
      <c r="D67" s="1143"/>
      <c r="E67" s="1143"/>
      <c r="F67" s="1224"/>
      <c r="G67" s="1224"/>
      <c r="H67" s="1143"/>
      <c r="I67" s="1143"/>
      <c r="J67" s="1143"/>
      <c r="K67" s="1143"/>
      <c r="L67" s="1143"/>
      <c r="M67" s="1143"/>
      <c r="N67" s="1224"/>
      <c r="O67" s="1143"/>
      <c r="P67" s="1143"/>
      <c r="Q67" s="1143"/>
      <c r="R67" s="1216"/>
    </row>
    <row r="68" spans="1:18" ht="29" x14ac:dyDescent="0.35">
      <c r="A68" s="1000" t="s">
        <v>244</v>
      </c>
      <c r="B68" s="339">
        <f>SUMIFS('1.5 Coût participation agri'!$AE$9:$AE$48,'1.5 Coût participation agri'!$Q$9:$Q$48,"Partenaire 3")</f>
        <v>0</v>
      </c>
      <c r="C68" s="1227"/>
      <c r="D68" s="1143"/>
      <c r="E68" s="1143"/>
      <c r="F68" s="1224"/>
      <c r="G68" s="1224"/>
      <c r="H68" s="1143"/>
      <c r="I68" s="1143"/>
      <c r="J68" s="1143"/>
      <c r="K68" s="1143"/>
      <c r="L68" s="1143"/>
      <c r="M68" s="1143"/>
      <c r="N68" s="1224"/>
      <c r="O68" s="1143"/>
      <c r="P68" s="1143"/>
      <c r="Q68" s="1143"/>
      <c r="R68" s="1216"/>
    </row>
    <row r="69" spans="1:18" x14ac:dyDescent="0.35">
      <c r="A69" s="1000" t="s">
        <v>35</v>
      </c>
      <c r="B69" s="339">
        <f>SUMIFS('1.6 Amortissement'!$AG$9:$AG$23,'1.6 Amortissement'!$R$9:$R$23,"Partenaire 3")</f>
        <v>0</v>
      </c>
      <c r="C69" s="1227"/>
      <c r="D69" s="1143"/>
      <c r="E69" s="1143"/>
      <c r="F69" s="1224"/>
      <c r="G69" s="1224"/>
      <c r="H69" s="1143"/>
      <c r="I69" s="1143"/>
      <c r="J69" s="1143"/>
      <c r="K69" s="1143"/>
      <c r="L69" s="1143"/>
      <c r="M69" s="1143"/>
      <c r="N69" s="1224"/>
      <c r="O69" s="1143"/>
      <c r="P69" s="1143"/>
      <c r="Q69" s="1143"/>
      <c r="R69" s="1216"/>
    </row>
    <row r="70" spans="1:18" ht="15" thickBot="1" x14ac:dyDescent="0.4">
      <c r="A70" s="1001" t="s">
        <v>293</v>
      </c>
      <c r="B70" s="340">
        <f>SUMIFS('1.7 OCS'!$L$9:$L$108,'1.7 OCS'!$H$9:$H$108,"Partenaire 3")</f>
        <v>0</v>
      </c>
      <c r="C70" s="1227"/>
      <c r="D70" s="1143"/>
      <c r="E70" s="1143"/>
      <c r="F70" s="1224"/>
      <c r="G70" s="1224"/>
      <c r="H70" s="1143"/>
      <c r="I70" s="1143"/>
      <c r="J70" s="1143"/>
      <c r="K70" s="1143"/>
      <c r="L70" s="1143"/>
      <c r="M70" s="1143"/>
      <c r="N70" s="1224"/>
      <c r="O70" s="1143"/>
      <c r="P70" s="1143"/>
      <c r="Q70" s="1143"/>
      <c r="R70" s="1216"/>
    </row>
    <row r="71" spans="1:18" ht="44" thickBot="1" x14ac:dyDescent="0.4">
      <c r="A71" s="417" t="s">
        <v>22</v>
      </c>
      <c r="B71" s="341">
        <f>SUM(B64:B70)</f>
        <v>0</v>
      </c>
      <c r="C71" s="1228"/>
      <c r="D71" s="1144"/>
      <c r="E71" s="1144"/>
      <c r="F71" s="1225"/>
      <c r="G71" s="1225"/>
      <c r="H71" s="1144"/>
      <c r="I71" s="1144"/>
      <c r="J71" s="1144"/>
      <c r="K71" s="1144"/>
      <c r="L71" s="1144"/>
      <c r="M71" s="1144"/>
      <c r="N71" s="1225"/>
      <c r="O71" s="1144"/>
      <c r="P71" s="1144"/>
      <c r="Q71" s="1144"/>
      <c r="R71" s="1217"/>
    </row>
    <row r="72" spans="1:18" ht="15" thickBot="1" x14ac:dyDescent="0.4"/>
    <row r="73" spans="1:18" ht="21.5" thickBot="1" x14ac:dyDescent="0.4">
      <c r="A73" s="1229" t="s">
        <v>291</v>
      </c>
      <c r="B73" s="1230"/>
      <c r="C73" s="1230"/>
      <c r="D73" s="1230"/>
      <c r="E73" s="1230"/>
      <c r="F73" s="1230"/>
      <c r="G73" s="1230"/>
      <c r="H73" s="1230"/>
      <c r="I73" s="1230"/>
      <c r="J73" s="1230"/>
      <c r="K73" s="1230"/>
      <c r="L73" s="1230"/>
      <c r="M73" s="1230"/>
      <c r="N73" s="1230"/>
      <c r="O73" s="1230"/>
      <c r="P73" s="1230"/>
      <c r="Q73" s="1230"/>
      <c r="R73" s="1231"/>
    </row>
    <row r="74" spans="1:18" ht="15" thickBot="1" x14ac:dyDescent="0.4">
      <c r="A74" s="1232" t="s">
        <v>299</v>
      </c>
      <c r="B74" s="1234" t="s">
        <v>194</v>
      </c>
      <c r="C74" s="1235"/>
      <c r="D74" s="1235"/>
      <c r="E74" s="1235"/>
      <c r="F74" s="1235"/>
      <c r="G74" s="1235"/>
      <c r="H74" s="1235"/>
      <c r="I74" s="1235"/>
      <c r="J74" s="1235"/>
      <c r="K74" s="1235"/>
      <c r="L74" s="1235"/>
      <c r="M74" s="1235"/>
      <c r="N74" s="1235"/>
      <c r="O74" s="1235"/>
      <c r="P74" s="1235"/>
      <c r="Q74" s="1235"/>
      <c r="R74" s="1236"/>
    </row>
    <row r="75" spans="1:18" ht="122.5" customHeight="1" x14ac:dyDescent="0.35">
      <c r="A75" s="1233"/>
      <c r="B75" s="1002" t="s">
        <v>20</v>
      </c>
      <c r="C75" s="996" t="s">
        <v>357</v>
      </c>
      <c r="D75" s="996" t="s">
        <v>394</v>
      </c>
      <c r="E75" s="996" t="s">
        <v>375</v>
      </c>
      <c r="F75" s="997" t="s">
        <v>367</v>
      </c>
      <c r="G75" s="997" t="s">
        <v>368</v>
      </c>
      <c r="H75" s="996" t="s">
        <v>18</v>
      </c>
      <c r="I75" s="996" t="s">
        <v>378</v>
      </c>
      <c r="J75" s="996" t="s">
        <v>363</v>
      </c>
      <c r="K75" s="996" t="s">
        <v>365</v>
      </c>
      <c r="L75" s="996" t="s">
        <v>366</v>
      </c>
      <c r="M75" s="996" t="s">
        <v>298</v>
      </c>
      <c r="N75" s="997" t="s">
        <v>312</v>
      </c>
      <c r="O75" s="996" t="s">
        <v>300</v>
      </c>
      <c r="P75" s="996" t="s">
        <v>301</v>
      </c>
      <c r="Q75" s="998" t="s">
        <v>302</v>
      </c>
      <c r="R75" s="1003" t="s">
        <v>313</v>
      </c>
    </row>
    <row r="76" spans="1:18" x14ac:dyDescent="0.35">
      <c r="A76" s="1000" t="s">
        <v>292</v>
      </c>
      <c r="B76" s="339">
        <f>SUMIFS('1.1 Frais personnel'!$AE$9:$AE$68,'1.1 Frais personnel'!$Q$9:$Q$68,"Partenaire 4")</f>
        <v>0</v>
      </c>
      <c r="C76" s="1226">
        <f>'Syn pf bénéficiaire'!C76:C83</f>
        <v>0</v>
      </c>
      <c r="D76" s="1142">
        <f>SUM(B76*$E$19,SUMIFS('1.2 Achat &amp; prestation'!$BH$11:$BH$50,'1.2 Achat &amp; prestation'!$AC$11:$AC$50,"Partenaire 4",'1.2 Achat &amp; prestation'!$AF$11:$AF$50,"Oui")*$E$16,SUMIFS('1.2 Achat &amp; prestation'!$BH$11:$BH$50,'1.2 Achat &amp; prestation'!$AC$11:$AC$50,"Partenaire 4",'1.2 Achat &amp; prestation'!$AF$11:$AF$50,"Non")*$E$19,SUMIFS('1.2 Achat &amp; prestation'!$BH$60:$BH$99,'1.2 Achat &amp; prestation'!$AC$60:$AC$99,"Partenaire 4",'1.2 Achat &amp; prestation'!$AF$60:$AF$99,"Oui")*$E$16,SUMIFS('1.2 Achat &amp; prestation'!$BH$60:$BH$99,'1.2 Achat &amp; prestation'!$AC$60:$AC$99,"Partenaire 4",'1.2 Achat &amp; prestation'!$AF$60:$AF$99,"Non")*$E$19,B78*$E$19,B79*$E$19,B80*$E$19,B81*$E$19,B82*$E$19)</f>
        <v>0</v>
      </c>
      <c r="E76" s="1142">
        <f>'Syn pf bénéficiaire'!E76:E83</f>
        <v>0</v>
      </c>
      <c r="F76" s="1223">
        <f>'Syn pf bénéficiaire'!F76:F83</f>
        <v>0</v>
      </c>
      <c r="G76" s="1223">
        <f>'Syn pf bénéficiaire'!G76:G83</f>
        <v>0</v>
      </c>
      <c r="H76" s="1142">
        <f>IF(D76="","",IF($H$16="Oui",ROUNDDOWN(D76-E76,2),ROUNDDOWN(D76*0.85,2)))</f>
        <v>0</v>
      </c>
      <c r="I76" s="1142">
        <f>IF(D76="","",IF($H$16="Oui",0.15*H76/0.85,D76-H76))</f>
        <v>0</v>
      </c>
      <c r="J76" s="1142">
        <f>IF(D76="","",IF($H$16="Oui",I76,E76))</f>
        <v>0</v>
      </c>
      <c r="K76" s="1142">
        <f>IF(I76="","",I76-J76)</f>
        <v>0</v>
      </c>
      <c r="L76" s="1142">
        <f>IF(E76="","",E76-J76)</f>
        <v>0</v>
      </c>
      <c r="M76" s="1142">
        <f>'Syn pf bénéficiaire'!M76:M83</f>
        <v>0</v>
      </c>
      <c r="N76" s="1223">
        <f>'Syn pf bénéficiaire'!N76:N83</f>
        <v>0</v>
      </c>
      <c r="O76" s="1142">
        <f>'Syn pf bénéficiaire'!O76:O83</f>
        <v>0</v>
      </c>
      <c r="P76" s="1142">
        <f>SUMIFS('1.4 Contribution en nature'!$U$9:$U$48,'1.4 Contribution en nature'!$C$9:$C$48,"Partenaire 4")</f>
        <v>0</v>
      </c>
      <c r="Q76" s="1142">
        <f>'Syn pf bénéficiaire'!Q76:Q83</f>
        <v>0</v>
      </c>
      <c r="R76" s="1215">
        <f>'Syn pf bénéficiaire'!R76:R83</f>
        <v>0</v>
      </c>
    </row>
    <row r="77" spans="1:18" ht="14.5" customHeight="1" x14ac:dyDescent="0.35">
      <c r="A77" s="1000" t="s">
        <v>242</v>
      </c>
      <c r="B77" s="339">
        <f>SUMIFS('1.2 Achat &amp; prestation'!$BH$11:$BH$50,'1.2 Achat &amp; prestation'!$AC$11:$AC$50,"Partenaire 4")+SUMIFS('1.2 Achat &amp; prestation'!$BH$60:$BH$99,'1.2 Achat &amp; prestation'!$AC$60:$AC$99,"Partenaire 4")</f>
        <v>0</v>
      </c>
      <c r="C77" s="1227"/>
      <c r="D77" s="1143"/>
      <c r="E77" s="1143"/>
      <c r="F77" s="1224"/>
      <c r="G77" s="1224"/>
      <c r="H77" s="1143"/>
      <c r="I77" s="1143"/>
      <c r="J77" s="1143"/>
      <c r="K77" s="1143"/>
      <c r="L77" s="1143"/>
      <c r="M77" s="1143"/>
      <c r="N77" s="1224"/>
      <c r="O77" s="1143"/>
      <c r="P77" s="1143"/>
      <c r="Q77" s="1143"/>
      <c r="R77" s="1216"/>
    </row>
    <row r="78" spans="1:18" ht="29" x14ac:dyDescent="0.35">
      <c r="A78" s="1000" t="s">
        <v>243</v>
      </c>
      <c r="B78" s="339">
        <f>SUMIFS('1.3 Déplacement &amp; hébergement'!$AT$9:$AT$48,'1.3 Déplacement &amp; hébergement'!$V$9:$V$48,"Partenaire 4")</f>
        <v>0</v>
      </c>
      <c r="C78" s="1227"/>
      <c r="D78" s="1143"/>
      <c r="E78" s="1143"/>
      <c r="F78" s="1224"/>
      <c r="G78" s="1224"/>
      <c r="H78" s="1143"/>
      <c r="I78" s="1143"/>
      <c r="J78" s="1143"/>
      <c r="K78" s="1143"/>
      <c r="L78" s="1143"/>
      <c r="M78" s="1143"/>
      <c r="N78" s="1224"/>
      <c r="O78" s="1143"/>
      <c r="P78" s="1143"/>
      <c r="Q78" s="1143"/>
      <c r="R78" s="1216"/>
    </row>
    <row r="79" spans="1:18" ht="29" x14ac:dyDescent="0.35">
      <c r="A79" s="1000" t="s">
        <v>21</v>
      </c>
      <c r="B79" s="339">
        <f>SUMIFS('1.4 Contribution en nature'!$U$9:$U$48,'1.4 Contribution en nature'!$L$9:$L$48,"Partenaire 4")</f>
        <v>0</v>
      </c>
      <c r="C79" s="1227"/>
      <c r="D79" s="1143"/>
      <c r="E79" s="1143"/>
      <c r="F79" s="1224"/>
      <c r="G79" s="1224"/>
      <c r="H79" s="1143"/>
      <c r="I79" s="1143"/>
      <c r="J79" s="1143"/>
      <c r="K79" s="1143"/>
      <c r="L79" s="1143"/>
      <c r="M79" s="1143"/>
      <c r="N79" s="1224"/>
      <c r="O79" s="1143"/>
      <c r="P79" s="1143"/>
      <c r="Q79" s="1143"/>
      <c r="R79" s="1216"/>
    </row>
    <row r="80" spans="1:18" ht="29" x14ac:dyDescent="0.35">
      <c r="A80" s="1000" t="s">
        <v>244</v>
      </c>
      <c r="B80" s="339">
        <f>SUMIFS('1.5 Coût participation agri'!$AE$9:$AE$48,'1.5 Coût participation agri'!$Q$9:$Q$48,"Partenaire 4")</f>
        <v>0</v>
      </c>
      <c r="C80" s="1227"/>
      <c r="D80" s="1143"/>
      <c r="E80" s="1143"/>
      <c r="F80" s="1224"/>
      <c r="G80" s="1224"/>
      <c r="H80" s="1143"/>
      <c r="I80" s="1143"/>
      <c r="J80" s="1143"/>
      <c r="K80" s="1143"/>
      <c r="L80" s="1143"/>
      <c r="M80" s="1143"/>
      <c r="N80" s="1224"/>
      <c r="O80" s="1143"/>
      <c r="P80" s="1143"/>
      <c r="Q80" s="1143"/>
      <c r="R80" s="1216"/>
    </row>
    <row r="81" spans="1:18" x14ac:dyDescent="0.35">
      <c r="A81" s="1000" t="s">
        <v>35</v>
      </c>
      <c r="B81" s="339">
        <f>SUMIFS('1.6 Amortissement'!$AG$9:$AG$23,'1.6 Amortissement'!$R$9:$R$23,"Partenaire 4")</f>
        <v>0</v>
      </c>
      <c r="C81" s="1227"/>
      <c r="D81" s="1143"/>
      <c r="E81" s="1143"/>
      <c r="F81" s="1224"/>
      <c r="G81" s="1224"/>
      <c r="H81" s="1143"/>
      <c r="I81" s="1143"/>
      <c r="J81" s="1143"/>
      <c r="K81" s="1143"/>
      <c r="L81" s="1143"/>
      <c r="M81" s="1143"/>
      <c r="N81" s="1224"/>
      <c r="O81" s="1143"/>
      <c r="P81" s="1143"/>
      <c r="Q81" s="1143"/>
      <c r="R81" s="1216"/>
    </row>
    <row r="82" spans="1:18" ht="15" thickBot="1" x14ac:dyDescent="0.4">
      <c r="A82" s="1001" t="s">
        <v>293</v>
      </c>
      <c r="B82" s="340">
        <f>SUMIFS('1.7 OCS'!$L$9:$L$108,'1.7 OCS'!$H$9:$H$108,"Partenaire 4")</f>
        <v>0</v>
      </c>
      <c r="C82" s="1227"/>
      <c r="D82" s="1143"/>
      <c r="E82" s="1143"/>
      <c r="F82" s="1224"/>
      <c r="G82" s="1224"/>
      <c r="H82" s="1143"/>
      <c r="I82" s="1143"/>
      <c r="J82" s="1143"/>
      <c r="K82" s="1143"/>
      <c r="L82" s="1143"/>
      <c r="M82" s="1143"/>
      <c r="N82" s="1224"/>
      <c r="O82" s="1143"/>
      <c r="P82" s="1143"/>
      <c r="Q82" s="1143"/>
      <c r="R82" s="1216"/>
    </row>
    <row r="83" spans="1:18" ht="44" thickBot="1" x14ac:dyDescent="0.4">
      <c r="A83" s="417" t="s">
        <v>22</v>
      </c>
      <c r="B83" s="341">
        <f>SUM(B76:B82)</f>
        <v>0</v>
      </c>
      <c r="C83" s="1228"/>
      <c r="D83" s="1144"/>
      <c r="E83" s="1144"/>
      <c r="F83" s="1225"/>
      <c r="G83" s="1225"/>
      <c r="H83" s="1144"/>
      <c r="I83" s="1144"/>
      <c r="J83" s="1144"/>
      <c r="K83" s="1144"/>
      <c r="L83" s="1144"/>
      <c r="M83" s="1144"/>
      <c r="N83" s="1225"/>
      <c r="O83" s="1144"/>
      <c r="P83" s="1144"/>
      <c r="Q83" s="1144"/>
      <c r="R83" s="1217"/>
    </row>
    <row r="84" spans="1:18" ht="15" thickBot="1" x14ac:dyDescent="0.4"/>
    <row r="85" spans="1:18" ht="21.5" thickBot="1" x14ac:dyDescent="0.4">
      <c r="A85" s="1229" t="s">
        <v>291</v>
      </c>
      <c r="B85" s="1230"/>
      <c r="C85" s="1230"/>
      <c r="D85" s="1230"/>
      <c r="E85" s="1230"/>
      <c r="F85" s="1230"/>
      <c r="G85" s="1230"/>
      <c r="H85" s="1230"/>
      <c r="I85" s="1230"/>
      <c r="J85" s="1230"/>
      <c r="K85" s="1230"/>
      <c r="L85" s="1230"/>
      <c r="M85" s="1230"/>
      <c r="N85" s="1230"/>
      <c r="O85" s="1230"/>
      <c r="P85" s="1230"/>
      <c r="Q85" s="1230"/>
      <c r="R85" s="1231"/>
    </row>
    <row r="86" spans="1:18" ht="15" thickBot="1" x14ac:dyDescent="0.4">
      <c r="A86" s="1232" t="s">
        <v>299</v>
      </c>
      <c r="B86" s="1234" t="s">
        <v>280</v>
      </c>
      <c r="C86" s="1235"/>
      <c r="D86" s="1235"/>
      <c r="E86" s="1235"/>
      <c r="F86" s="1235"/>
      <c r="G86" s="1235"/>
      <c r="H86" s="1235"/>
      <c r="I86" s="1235"/>
      <c r="J86" s="1235"/>
      <c r="K86" s="1235"/>
      <c r="L86" s="1235"/>
      <c r="M86" s="1235"/>
      <c r="N86" s="1235"/>
      <c r="O86" s="1235"/>
      <c r="P86" s="1235"/>
      <c r="Q86" s="1235"/>
      <c r="R86" s="1236"/>
    </row>
    <row r="87" spans="1:18" ht="122.5" customHeight="1" x14ac:dyDescent="0.35">
      <c r="A87" s="1233"/>
      <c r="B87" s="1002" t="s">
        <v>20</v>
      </c>
      <c r="C87" s="996" t="s">
        <v>357</v>
      </c>
      <c r="D87" s="996" t="s">
        <v>394</v>
      </c>
      <c r="E87" s="996" t="s">
        <v>375</v>
      </c>
      <c r="F87" s="997" t="s">
        <v>367</v>
      </c>
      <c r="G87" s="997" t="s">
        <v>368</v>
      </c>
      <c r="H87" s="996" t="s">
        <v>18</v>
      </c>
      <c r="I87" s="996" t="s">
        <v>378</v>
      </c>
      <c r="J87" s="996" t="s">
        <v>363</v>
      </c>
      <c r="K87" s="996" t="s">
        <v>365</v>
      </c>
      <c r="L87" s="996" t="s">
        <v>366</v>
      </c>
      <c r="M87" s="996" t="s">
        <v>298</v>
      </c>
      <c r="N87" s="997" t="s">
        <v>312</v>
      </c>
      <c r="O87" s="996" t="s">
        <v>300</v>
      </c>
      <c r="P87" s="996" t="s">
        <v>301</v>
      </c>
      <c r="Q87" s="998" t="s">
        <v>302</v>
      </c>
      <c r="R87" s="1003" t="s">
        <v>313</v>
      </c>
    </row>
    <row r="88" spans="1:18" x14ac:dyDescent="0.35">
      <c r="A88" s="1000" t="s">
        <v>292</v>
      </c>
      <c r="B88" s="339">
        <f>SUMIFS('1.1 Frais personnel'!$AE$9:$AE$68,'1.1 Frais personnel'!$Q$9:$Q$68,"Partenaire 5")</f>
        <v>0</v>
      </c>
      <c r="C88" s="1226">
        <f>'Syn pf bénéficiaire'!C88:C95</f>
        <v>0</v>
      </c>
      <c r="D88" s="1142">
        <f>SUM(B88*$E$19,SUMIFS('1.2 Achat &amp; prestation'!$BH$11:$BH$50,'1.2 Achat &amp; prestation'!$AC$11:$AC$50,"Partenaire 5",'1.2 Achat &amp; prestation'!$AF$11:$AF$50,"Oui")*$E$16,SUMIFS('1.2 Achat &amp; prestation'!$BH$11:$BH$50,'1.2 Achat &amp; prestation'!$AC$11:$AC$50,"Partenaire 5",'1.2 Achat &amp; prestation'!$AF$11:$AF$50,"Non")*$E$19,SUMIFS('1.2 Achat &amp; prestation'!$BH$60:$BH$99,'1.2 Achat &amp; prestation'!$AC$60:$AC$99,"Partenaire 5",'1.2 Achat &amp; prestation'!$AF$60:$AF$99,"Oui")*$E$16,SUMIFS('1.2 Achat &amp; prestation'!$BH$60:$BH$99,'1.2 Achat &amp; prestation'!$AC$60:$AC$99,"Partenaire 5",'1.2 Achat &amp; prestation'!$AF$60:$AF$99,"Non")*$E$19,B90*$E$19,B91*$E$19,B92*$E$19,B93*$E$19,B94*$E$19)</f>
        <v>0</v>
      </c>
      <c r="E88" s="1142">
        <f>'Syn pf bénéficiaire'!E88:E95</f>
        <v>0</v>
      </c>
      <c r="F88" s="1223">
        <f>'Syn pf bénéficiaire'!F88:F95</f>
        <v>0</v>
      </c>
      <c r="G88" s="1223">
        <f>'Syn pf bénéficiaire'!G88:G95</f>
        <v>0</v>
      </c>
      <c r="H88" s="1142">
        <f>IF(D88="","",IF($H$16="Oui",ROUNDDOWN(D88-E88,2),ROUNDDOWN(D88*0.85,2)))</f>
        <v>0</v>
      </c>
      <c r="I88" s="1142">
        <f>IF(D88="","",IF($H$16="Oui",0.15*H88/0.85,D88-H88))</f>
        <v>0</v>
      </c>
      <c r="J88" s="1142">
        <f>IF(D88="","",IF($H$16="Oui",I88,E88))</f>
        <v>0</v>
      </c>
      <c r="K88" s="1142">
        <f>IF(I88="","",I88-J88)</f>
        <v>0</v>
      </c>
      <c r="L88" s="1142">
        <f>IF(E88="","",E88-J88)</f>
        <v>0</v>
      </c>
      <c r="M88" s="1142">
        <f>'Syn pf bénéficiaire'!M88:M95</f>
        <v>0</v>
      </c>
      <c r="N88" s="1223">
        <f>'Syn pf bénéficiaire'!N88:N95</f>
        <v>0</v>
      </c>
      <c r="O88" s="1142">
        <f>'Syn pf bénéficiaire'!O88:O95</f>
        <v>0</v>
      </c>
      <c r="P88" s="1142">
        <f>SUMIFS('1.4 Contribution en nature'!$U$9:$U$48,'1.4 Contribution en nature'!$C$9:$C$48,"Partenaire 5")</f>
        <v>0</v>
      </c>
      <c r="Q88" s="1142">
        <f>'Syn pf bénéficiaire'!Q88:Q95</f>
        <v>0</v>
      </c>
      <c r="R88" s="1215">
        <f>'Syn pf bénéficiaire'!R88:R95</f>
        <v>0</v>
      </c>
    </row>
    <row r="89" spans="1:18" x14ac:dyDescent="0.35">
      <c r="A89" s="1000" t="s">
        <v>242</v>
      </c>
      <c r="B89" s="339">
        <f>SUMIFS('1.2 Achat &amp; prestation'!$BH$11:$BH$50,'1.2 Achat &amp; prestation'!$AC$11:$AC$50,"Partenaire 5")+SUMIFS('1.2 Achat &amp; prestation'!$BH$60:$BH$99,'1.2 Achat &amp; prestation'!$AC$60:$AC$99,"Partenaire 5")</f>
        <v>0</v>
      </c>
      <c r="C89" s="1227"/>
      <c r="D89" s="1143"/>
      <c r="E89" s="1143"/>
      <c r="F89" s="1224"/>
      <c r="G89" s="1224"/>
      <c r="H89" s="1143"/>
      <c r="I89" s="1143"/>
      <c r="J89" s="1143"/>
      <c r="K89" s="1143"/>
      <c r="L89" s="1143"/>
      <c r="M89" s="1143"/>
      <c r="N89" s="1224"/>
      <c r="O89" s="1143"/>
      <c r="P89" s="1143"/>
      <c r="Q89" s="1143"/>
      <c r="R89" s="1216"/>
    </row>
    <row r="90" spans="1:18" ht="29" x14ac:dyDescent="0.35">
      <c r="A90" s="1000" t="s">
        <v>243</v>
      </c>
      <c r="B90" s="339">
        <f>SUMIFS('1.3 Déplacement &amp; hébergement'!$AT$9:$AT$48,'1.3 Déplacement &amp; hébergement'!$V$9:$V$48,"Partenaire 5")</f>
        <v>0</v>
      </c>
      <c r="C90" s="1227"/>
      <c r="D90" s="1143"/>
      <c r="E90" s="1143"/>
      <c r="F90" s="1224"/>
      <c r="G90" s="1224"/>
      <c r="H90" s="1143"/>
      <c r="I90" s="1143"/>
      <c r="J90" s="1143"/>
      <c r="K90" s="1143"/>
      <c r="L90" s="1143"/>
      <c r="M90" s="1143"/>
      <c r="N90" s="1224"/>
      <c r="O90" s="1143"/>
      <c r="P90" s="1143"/>
      <c r="Q90" s="1143"/>
      <c r="R90" s="1216"/>
    </row>
    <row r="91" spans="1:18" ht="29" x14ac:dyDescent="0.35">
      <c r="A91" s="1000" t="s">
        <v>21</v>
      </c>
      <c r="B91" s="339">
        <f>SUMIFS('1.4 Contribution en nature'!$U$9:$U$48,'1.4 Contribution en nature'!$L$9:$L$48,"Partenaire 5")</f>
        <v>0</v>
      </c>
      <c r="C91" s="1227"/>
      <c r="D91" s="1143"/>
      <c r="E91" s="1143"/>
      <c r="F91" s="1224"/>
      <c r="G91" s="1224"/>
      <c r="H91" s="1143"/>
      <c r="I91" s="1143"/>
      <c r="J91" s="1143"/>
      <c r="K91" s="1143"/>
      <c r="L91" s="1143"/>
      <c r="M91" s="1143"/>
      <c r="N91" s="1224"/>
      <c r="O91" s="1143"/>
      <c r="P91" s="1143"/>
      <c r="Q91" s="1143"/>
      <c r="R91" s="1216"/>
    </row>
    <row r="92" spans="1:18" ht="29" x14ac:dyDescent="0.35">
      <c r="A92" s="1000" t="s">
        <v>244</v>
      </c>
      <c r="B92" s="339">
        <f>SUMIFS('1.5 Coût participation agri'!$AE$9:$AE$48,'1.5 Coût participation agri'!$Q$9:$Q$48,"Partenaire 5")</f>
        <v>0</v>
      </c>
      <c r="C92" s="1227"/>
      <c r="D92" s="1143"/>
      <c r="E92" s="1143"/>
      <c r="F92" s="1224"/>
      <c r="G92" s="1224"/>
      <c r="H92" s="1143"/>
      <c r="I92" s="1143"/>
      <c r="J92" s="1143"/>
      <c r="K92" s="1143"/>
      <c r="L92" s="1143"/>
      <c r="M92" s="1143"/>
      <c r="N92" s="1224"/>
      <c r="O92" s="1143"/>
      <c r="P92" s="1143"/>
      <c r="Q92" s="1143"/>
      <c r="R92" s="1216"/>
    </row>
    <row r="93" spans="1:18" x14ac:dyDescent="0.35">
      <c r="A93" s="1000" t="s">
        <v>35</v>
      </c>
      <c r="B93" s="339">
        <f>SUMIFS('1.6 Amortissement'!$AG$9:$AG$23,'1.6 Amortissement'!$R$9:$R$23,"Partenaire 5")</f>
        <v>0</v>
      </c>
      <c r="C93" s="1227"/>
      <c r="D93" s="1143"/>
      <c r="E93" s="1143"/>
      <c r="F93" s="1224"/>
      <c r="G93" s="1224"/>
      <c r="H93" s="1143"/>
      <c r="I93" s="1143"/>
      <c r="J93" s="1143"/>
      <c r="K93" s="1143"/>
      <c r="L93" s="1143"/>
      <c r="M93" s="1143"/>
      <c r="N93" s="1224"/>
      <c r="O93" s="1143"/>
      <c r="P93" s="1143"/>
      <c r="Q93" s="1143"/>
      <c r="R93" s="1216"/>
    </row>
    <row r="94" spans="1:18" ht="15" thickBot="1" x14ac:dyDescent="0.4">
      <c r="A94" s="1001" t="s">
        <v>293</v>
      </c>
      <c r="B94" s="340">
        <f>SUMIFS('1.7 OCS'!$L$9:$L$108,'1.7 OCS'!$H$9:$H$108,"Partenaire 5")</f>
        <v>0</v>
      </c>
      <c r="C94" s="1227"/>
      <c r="D94" s="1143"/>
      <c r="E94" s="1143"/>
      <c r="F94" s="1224"/>
      <c r="G94" s="1224"/>
      <c r="H94" s="1143"/>
      <c r="I94" s="1143"/>
      <c r="J94" s="1143"/>
      <c r="K94" s="1143"/>
      <c r="L94" s="1143"/>
      <c r="M94" s="1143"/>
      <c r="N94" s="1224"/>
      <c r="O94" s="1143"/>
      <c r="P94" s="1143"/>
      <c r="Q94" s="1143"/>
      <c r="R94" s="1216"/>
    </row>
    <row r="95" spans="1:18" ht="44" thickBot="1" x14ac:dyDescent="0.4">
      <c r="A95" s="417" t="s">
        <v>22</v>
      </c>
      <c r="B95" s="341">
        <f>SUM(B88:B94)</f>
        <v>0</v>
      </c>
      <c r="C95" s="1228"/>
      <c r="D95" s="1144"/>
      <c r="E95" s="1144"/>
      <c r="F95" s="1225"/>
      <c r="G95" s="1225"/>
      <c r="H95" s="1144"/>
      <c r="I95" s="1144"/>
      <c r="J95" s="1144"/>
      <c r="K95" s="1144"/>
      <c r="L95" s="1144"/>
      <c r="M95" s="1144"/>
      <c r="N95" s="1225"/>
      <c r="O95" s="1144"/>
      <c r="P95" s="1144"/>
      <c r="Q95" s="1144"/>
      <c r="R95" s="1217"/>
    </row>
    <row r="96" spans="1:18" ht="15" thickBot="1" x14ac:dyDescent="0.4"/>
    <row r="97" spans="1:18" ht="21.5" thickBot="1" x14ac:dyDescent="0.4">
      <c r="A97" s="1229" t="s">
        <v>291</v>
      </c>
      <c r="B97" s="1230"/>
      <c r="C97" s="1230"/>
      <c r="D97" s="1230"/>
      <c r="E97" s="1230"/>
      <c r="F97" s="1230"/>
      <c r="G97" s="1230"/>
      <c r="H97" s="1230"/>
      <c r="I97" s="1230"/>
      <c r="J97" s="1230"/>
      <c r="K97" s="1230"/>
      <c r="L97" s="1230"/>
      <c r="M97" s="1230"/>
      <c r="N97" s="1230"/>
      <c r="O97" s="1230"/>
      <c r="P97" s="1230"/>
      <c r="Q97" s="1230"/>
      <c r="R97" s="1231"/>
    </row>
    <row r="98" spans="1:18" ht="15" thickBot="1" x14ac:dyDescent="0.4">
      <c r="A98" s="1232" t="s">
        <v>299</v>
      </c>
      <c r="B98" s="1234" t="s">
        <v>281</v>
      </c>
      <c r="C98" s="1235"/>
      <c r="D98" s="1235"/>
      <c r="E98" s="1235"/>
      <c r="F98" s="1235"/>
      <c r="G98" s="1235"/>
      <c r="H98" s="1235"/>
      <c r="I98" s="1235"/>
      <c r="J98" s="1235"/>
      <c r="K98" s="1235"/>
      <c r="L98" s="1235"/>
      <c r="M98" s="1235"/>
      <c r="N98" s="1235"/>
      <c r="O98" s="1235"/>
      <c r="P98" s="1235"/>
      <c r="Q98" s="1235"/>
      <c r="R98" s="1236"/>
    </row>
    <row r="99" spans="1:18" ht="122.5" customHeight="1" x14ac:dyDescent="0.35">
      <c r="A99" s="1233"/>
      <c r="B99" s="1002" t="s">
        <v>20</v>
      </c>
      <c r="C99" s="996" t="s">
        <v>357</v>
      </c>
      <c r="D99" s="996" t="s">
        <v>394</v>
      </c>
      <c r="E99" s="996" t="s">
        <v>375</v>
      </c>
      <c r="F99" s="997" t="s">
        <v>367</v>
      </c>
      <c r="G99" s="997" t="s">
        <v>368</v>
      </c>
      <c r="H99" s="996" t="s">
        <v>18</v>
      </c>
      <c r="I99" s="996" t="s">
        <v>378</v>
      </c>
      <c r="J99" s="996" t="s">
        <v>363</v>
      </c>
      <c r="K99" s="996" t="s">
        <v>365</v>
      </c>
      <c r="L99" s="996" t="s">
        <v>366</v>
      </c>
      <c r="M99" s="996" t="s">
        <v>298</v>
      </c>
      <c r="N99" s="997" t="s">
        <v>312</v>
      </c>
      <c r="O99" s="996" t="s">
        <v>300</v>
      </c>
      <c r="P99" s="996" t="s">
        <v>301</v>
      </c>
      <c r="Q99" s="998" t="s">
        <v>302</v>
      </c>
      <c r="R99" s="1003" t="s">
        <v>313</v>
      </c>
    </row>
    <row r="100" spans="1:18" x14ac:dyDescent="0.35">
      <c r="A100" s="1000" t="s">
        <v>292</v>
      </c>
      <c r="B100" s="339">
        <f>SUMIFS('1.1 Frais personnel'!$AE$9:$AE$68,'1.1 Frais personnel'!$Q$9:$Q$68,"Partenaire 6")</f>
        <v>0</v>
      </c>
      <c r="C100" s="1226">
        <f>'Syn pf bénéficiaire'!C100:C107</f>
        <v>0</v>
      </c>
      <c r="D100" s="1142">
        <f>SUM(B100*$E$19,SUMIFS('1.2 Achat &amp; prestation'!$BH$11:$BH$50,'1.2 Achat &amp; prestation'!$AC$11:$AC$50,"Partenaire 6",'1.2 Achat &amp; prestation'!$AF$11:$AF$50,"Oui")*$E$16,SUMIFS('1.2 Achat &amp; prestation'!$BH$11:$BH$50,'1.2 Achat &amp; prestation'!$AC$11:$AC$50,"Partenaire 6",'1.2 Achat &amp; prestation'!$AF$11:$AF$50,"Non")*$E$19,SUMIFS('1.2 Achat &amp; prestation'!$BH$60:$BH$99,'1.2 Achat &amp; prestation'!$AC$60:$AC$99,"Partenaire 6",'1.2 Achat &amp; prestation'!$AF$60:$AF$99,"Oui")*$E$16,SUMIFS('1.2 Achat &amp; prestation'!$BH$60:$BH$99,'1.2 Achat &amp; prestation'!$AC$60:$AC$99,"Partenaire 6",'1.2 Achat &amp; prestation'!$AF$60:$AF$99,"Non")*$E$19,B102*$E$19,B103*$E$19,B104*$E$19,B105*$E$19,B106*$E$19)</f>
        <v>0</v>
      </c>
      <c r="E100" s="1142">
        <f>'Syn pf bénéficiaire'!E100:E107</f>
        <v>0</v>
      </c>
      <c r="F100" s="1223">
        <f>'Syn pf bénéficiaire'!F100:F107</f>
        <v>0</v>
      </c>
      <c r="G100" s="1223">
        <f>'Syn pf bénéficiaire'!G100:G107</f>
        <v>0</v>
      </c>
      <c r="H100" s="1142">
        <f>IF(D100="","",IF($H$16="Oui",ROUNDDOWN(D100-E100,2),ROUNDDOWN(D100*0.85,2)))</f>
        <v>0</v>
      </c>
      <c r="I100" s="1142">
        <f>IF(D100="","",IF($H$16="Oui",0.15*H100/0.85,D100-H100))</f>
        <v>0</v>
      </c>
      <c r="J100" s="1142">
        <f>IF(D100="","",IF($H$16="Oui",I100,E100))</f>
        <v>0</v>
      </c>
      <c r="K100" s="1142">
        <f>IF(I100="","",I100-J100)</f>
        <v>0</v>
      </c>
      <c r="L100" s="1142">
        <f>IF(E100="","",E100-J100)</f>
        <v>0</v>
      </c>
      <c r="M100" s="1142">
        <f>'Syn pf bénéficiaire'!M100:M107</f>
        <v>0</v>
      </c>
      <c r="N100" s="1223">
        <f>'Syn pf bénéficiaire'!N100:N107</f>
        <v>0</v>
      </c>
      <c r="O100" s="1142">
        <f>'Syn pf bénéficiaire'!O100:O107</f>
        <v>0</v>
      </c>
      <c r="P100" s="1142">
        <f>SUMIFS('1.4 Contribution en nature'!$U$9:$U$48,'1.4 Contribution en nature'!$C$9:$C$48,"Partenaire 6")</f>
        <v>0</v>
      </c>
      <c r="Q100" s="1142">
        <f>'Syn pf bénéficiaire'!Q100:Q107</f>
        <v>0</v>
      </c>
      <c r="R100" s="1215">
        <f>'Syn pf bénéficiaire'!R100:R107</f>
        <v>0</v>
      </c>
    </row>
    <row r="101" spans="1:18" x14ac:dyDescent="0.35">
      <c r="A101" s="1000" t="s">
        <v>242</v>
      </c>
      <c r="B101" s="339">
        <f>SUMIFS('1.2 Achat &amp; prestation'!$BH$11:$BH$50,'1.2 Achat &amp; prestation'!$AC$11:$AC$50,"Partenaire 6")+SUMIFS('1.2 Achat &amp; prestation'!$BH$60:$BH$99,'1.2 Achat &amp; prestation'!$AC$60:$AC$99,"Partenaire 6")</f>
        <v>0</v>
      </c>
      <c r="C101" s="1227"/>
      <c r="D101" s="1143"/>
      <c r="E101" s="1143"/>
      <c r="F101" s="1224"/>
      <c r="G101" s="1224"/>
      <c r="H101" s="1143"/>
      <c r="I101" s="1143"/>
      <c r="J101" s="1143"/>
      <c r="K101" s="1143"/>
      <c r="L101" s="1143"/>
      <c r="M101" s="1143"/>
      <c r="N101" s="1224"/>
      <c r="O101" s="1143"/>
      <c r="P101" s="1143"/>
      <c r="Q101" s="1143"/>
      <c r="R101" s="1216"/>
    </row>
    <row r="102" spans="1:18" ht="29" x14ac:dyDescent="0.35">
      <c r="A102" s="1000" t="s">
        <v>243</v>
      </c>
      <c r="B102" s="339">
        <f>SUMIFS('1.3 Déplacement &amp; hébergement'!$AT$9:$AT$48,'1.3 Déplacement &amp; hébergement'!$V$9:$V$48,"Partenaire 6")</f>
        <v>0</v>
      </c>
      <c r="C102" s="1227"/>
      <c r="D102" s="1143"/>
      <c r="E102" s="1143"/>
      <c r="F102" s="1224"/>
      <c r="G102" s="1224"/>
      <c r="H102" s="1143"/>
      <c r="I102" s="1143"/>
      <c r="J102" s="1143"/>
      <c r="K102" s="1143"/>
      <c r="L102" s="1143"/>
      <c r="M102" s="1143"/>
      <c r="N102" s="1224"/>
      <c r="O102" s="1143"/>
      <c r="P102" s="1143"/>
      <c r="Q102" s="1143"/>
      <c r="R102" s="1216"/>
    </row>
    <row r="103" spans="1:18" ht="29" x14ac:dyDescent="0.35">
      <c r="A103" s="1000" t="s">
        <v>21</v>
      </c>
      <c r="B103" s="339">
        <f>SUMIFS('1.4 Contribution en nature'!$U$9:$U$48,'1.4 Contribution en nature'!$L$9:$L$48,"Partenaire 6")</f>
        <v>0</v>
      </c>
      <c r="C103" s="1227"/>
      <c r="D103" s="1143"/>
      <c r="E103" s="1143"/>
      <c r="F103" s="1224"/>
      <c r="G103" s="1224"/>
      <c r="H103" s="1143"/>
      <c r="I103" s="1143"/>
      <c r="J103" s="1143"/>
      <c r="K103" s="1143"/>
      <c r="L103" s="1143"/>
      <c r="M103" s="1143"/>
      <c r="N103" s="1224"/>
      <c r="O103" s="1143"/>
      <c r="P103" s="1143"/>
      <c r="Q103" s="1143"/>
      <c r="R103" s="1216"/>
    </row>
    <row r="104" spans="1:18" ht="29" x14ac:dyDescent="0.35">
      <c r="A104" s="1000" t="s">
        <v>244</v>
      </c>
      <c r="B104" s="339">
        <f>SUMIFS('1.5 Coût participation agri'!$AE$9:$AE$48,'1.5 Coût participation agri'!$Q$9:$Q$48,"Partenaire 6")</f>
        <v>0</v>
      </c>
      <c r="C104" s="1227"/>
      <c r="D104" s="1143"/>
      <c r="E104" s="1143"/>
      <c r="F104" s="1224"/>
      <c r="G104" s="1224"/>
      <c r="H104" s="1143"/>
      <c r="I104" s="1143"/>
      <c r="J104" s="1143"/>
      <c r="K104" s="1143"/>
      <c r="L104" s="1143"/>
      <c r="M104" s="1143"/>
      <c r="N104" s="1224"/>
      <c r="O104" s="1143"/>
      <c r="P104" s="1143"/>
      <c r="Q104" s="1143"/>
      <c r="R104" s="1216"/>
    </row>
    <row r="105" spans="1:18" x14ac:dyDescent="0.35">
      <c r="A105" s="1000" t="s">
        <v>35</v>
      </c>
      <c r="B105" s="339">
        <f>SUMIFS('1.6 Amortissement'!$AG$9:$AG$23,'1.6 Amortissement'!$R$9:$R$23,"Partenaire 6")</f>
        <v>0</v>
      </c>
      <c r="C105" s="1227"/>
      <c r="D105" s="1143"/>
      <c r="E105" s="1143"/>
      <c r="F105" s="1224"/>
      <c r="G105" s="1224"/>
      <c r="H105" s="1143"/>
      <c r="I105" s="1143"/>
      <c r="J105" s="1143"/>
      <c r="K105" s="1143"/>
      <c r="L105" s="1143"/>
      <c r="M105" s="1143"/>
      <c r="N105" s="1224"/>
      <c r="O105" s="1143"/>
      <c r="P105" s="1143"/>
      <c r="Q105" s="1143"/>
      <c r="R105" s="1216"/>
    </row>
    <row r="106" spans="1:18" ht="15" thickBot="1" x14ac:dyDescent="0.4">
      <c r="A106" s="1001" t="s">
        <v>293</v>
      </c>
      <c r="B106" s="340">
        <f>SUMIFS('1.7 OCS'!$L$9:$L$108,'1.7 OCS'!$H$9:$H$108,"Partenaire 6")</f>
        <v>0</v>
      </c>
      <c r="C106" s="1227"/>
      <c r="D106" s="1143"/>
      <c r="E106" s="1143"/>
      <c r="F106" s="1224"/>
      <c r="G106" s="1224"/>
      <c r="H106" s="1143"/>
      <c r="I106" s="1143"/>
      <c r="J106" s="1143"/>
      <c r="K106" s="1143"/>
      <c r="L106" s="1143"/>
      <c r="M106" s="1143"/>
      <c r="N106" s="1224"/>
      <c r="O106" s="1143"/>
      <c r="P106" s="1143"/>
      <c r="Q106" s="1143"/>
      <c r="R106" s="1216"/>
    </row>
    <row r="107" spans="1:18" ht="44" thickBot="1" x14ac:dyDescent="0.4">
      <c r="A107" s="417" t="s">
        <v>22</v>
      </c>
      <c r="B107" s="341">
        <f>SUM(B100:B106)</f>
        <v>0</v>
      </c>
      <c r="C107" s="1228"/>
      <c r="D107" s="1144"/>
      <c r="E107" s="1144"/>
      <c r="F107" s="1225"/>
      <c r="G107" s="1225"/>
      <c r="H107" s="1144"/>
      <c r="I107" s="1144"/>
      <c r="J107" s="1144"/>
      <c r="K107" s="1144"/>
      <c r="L107" s="1144"/>
      <c r="M107" s="1144"/>
      <c r="N107" s="1225"/>
      <c r="O107" s="1144"/>
      <c r="P107" s="1144"/>
      <c r="Q107" s="1144"/>
      <c r="R107" s="1217"/>
    </row>
  </sheetData>
  <sheetProtection algorithmName="SHA-512" hashValue="7Evw1iKlojCtgGm2xA18T0uC6/yrybfCRfRyq9MdKYzb/tweyTWxyYCfAz9xBTCq5o/OKc4tU8uU+x0XCWtHSg==" saltValue="sdOL6QDrK3jwIkiD8raRcQ==" spinCount="100000" sheet="1" formatCells="0" formatColumns="0" formatRows="0" insertColumns="0" insertRows="0" insertHyperlinks="0" deleteColumns="0" deleteRows="0" sort="0" autoFilter="0" pivotTables="0"/>
  <mergeCells count="158">
    <mergeCell ref="A6:B6"/>
    <mergeCell ref="A7:B7"/>
    <mergeCell ref="A9:B9"/>
    <mergeCell ref="K16:K21"/>
    <mergeCell ref="A19:A21"/>
    <mergeCell ref="A2:C2"/>
    <mergeCell ref="A3:B3"/>
    <mergeCell ref="G3:I3"/>
    <mergeCell ref="A4:B4"/>
    <mergeCell ref="G4:I5"/>
    <mergeCell ref="A5:B5"/>
    <mergeCell ref="A10:B10"/>
    <mergeCell ref="A11:B11"/>
    <mergeCell ref="A8:B8"/>
    <mergeCell ref="A25:R25"/>
    <mergeCell ref="A26:A27"/>
    <mergeCell ref="B26:R26"/>
    <mergeCell ref="D14:D15"/>
    <mergeCell ref="A16:A18"/>
    <mergeCell ref="G16:G22"/>
    <mergeCell ref="H16:H22"/>
    <mergeCell ref="J16:J21"/>
    <mergeCell ref="A14:A15"/>
    <mergeCell ref="B14:B15"/>
    <mergeCell ref="C14:C15"/>
    <mergeCell ref="O28:O35"/>
    <mergeCell ref="P28:P35"/>
    <mergeCell ref="Q28:Q35"/>
    <mergeCell ref="R28:R35"/>
    <mergeCell ref="A37:R37"/>
    <mergeCell ref="A38:A39"/>
    <mergeCell ref="B38:R38"/>
    <mergeCell ref="I28:I35"/>
    <mergeCell ref="J28:J35"/>
    <mergeCell ref="K28:K35"/>
    <mergeCell ref="L28:L35"/>
    <mergeCell ref="M28:M35"/>
    <mergeCell ref="N28:N35"/>
    <mergeCell ref="C28:C35"/>
    <mergeCell ref="D28:D35"/>
    <mergeCell ref="E28:E35"/>
    <mergeCell ref="F28:F35"/>
    <mergeCell ref="G28:G35"/>
    <mergeCell ref="H28:H35"/>
    <mergeCell ref="O40:O47"/>
    <mergeCell ref="P40:P47"/>
    <mergeCell ref="Q40:Q47"/>
    <mergeCell ref="R40:R47"/>
    <mergeCell ref="A49:R49"/>
    <mergeCell ref="A50:A51"/>
    <mergeCell ref="B50:R50"/>
    <mergeCell ref="I40:I47"/>
    <mergeCell ref="J40:J47"/>
    <mergeCell ref="K40:K47"/>
    <mergeCell ref="L40:L47"/>
    <mergeCell ref="M40:M47"/>
    <mergeCell ref="N40:N47"/>
    <mergeCell ref="C40:C47"/>
    <mergeCell ref="D40:D47"/>
    <mergeCell ref="E40:E47"/>
    <mergeCell ref="F40:F47"/>
    <mergeCell ref="G40:G47"/>
    <mergeCell ref="H40:H47"/>
    <mergeCell ref="O52:O59"/>
    <mergeCell ref="P52:P59"/>
    <mergeCell ref="Q52:Q59"/>
    <mergeCell ref="R52:R59"/>
    <mergeCell ref="A61:R61"/>
    <mergeCell ref="A62:A63"/>
    <mergeCell ref="B62:R62"/>
    <mergeCell ref="I52:I59"/>
    <mergeCell ref="J52:J59"/>
    <mergeCell ref="K52:K59"/>
    <mergeCell ref="L52:L59"/>
    <mergeCell ref="M52:M59"/>
    <mergeCell ref="N52:N59"/>
    <mergeCell ref="C52:C59"/>
    <mergeCell ref="D52:D59"/>
    <mergeCell ref="E52:E59"/>
    <mergeCell ref="F52:F59"/>
    <mergeCell ref="G52:G59"/>
    <mergeCell ref="H52:H59"/>
    <mergeCell ref="O64:O71"/>
    <mergeCell ref="P64:P71"/>
    <mergeCell ref="Q64:Q71"/>
    <mergeCell ref="R64:R71"/>
    <mergeCell ref="A73:R73"/>
    <mergeCell ref="A74:A75"/>
    <mergeCell ref="B74:R74"/>
    <mergeCell ref="I64:I71"/>
    <mergeCell ref="J64:J71"/>
    <mergeCell ref="K64:K71"/>
    <mergeCell ref="L64:L71"/>
    <mergeCell ref="M64:M71"/>
    <mergeCell ref="N64:N71"/>
    <mergeCell ref="C64:C71"/>
    <mergeCell ref="D64:D71"/>
    <mergeCell ref="E64:E71"/>
    <mergeCell ref="F64:F71"/>
    <mergeCell ref="G64:G71"/>
    <mergeCell ref="H64:H71"/>
    <mergeCell ref="O76:O83"/>
    <mergeCell ref="P76:P83"/>
    <mergeCell ref="Q76:Q83"/>
    <mergeCell ref="R76:R83"/>
    <mergeCell ref="A85:R85"/>
    <mergeCell ref="A86:A87"/>
    <mergeCell ref="B86:R86"/>
    <mergeCell ref="I76:I83"/>
    <mergeCell ref="J76:J83"/>
    <mergeCell ref="K76:K83"/>
    <mergeCell ref="L76:L83"/>
    <mergeCell ref="M76:M83"/>
    <mergeCell ref="N76:N83"/>
    <mergeCell ref="C76:C83"/>
    <mergeCell ref="D76:D83"/>
    <mergeCell ref="E76:E83"/>
    <mergeCell ref="F76:F83"/>
    <mergeCell ref="G76:G83"/>
    <mergeCell ref="H76:H83"/>
    <mergeCell ref="A98:A99"/>
    <mergeCell ref="B98:R98"/>
    <mergeCell ref="I88:I95"/>
    <mergeCell ref="J88:J95"/>
    <mergeCell ref="K88:K95"/>
    <mergeCell ref="L88:L95"/>
    <mergeCell ref="M88:M95"/>
    <mergeCell ref="N88:N95"/>
    <mergeCell ref="C88:C95"/>
    <mergeCell ref="D88:D95"/>
    <mergeCell ref="E88:E95"/>
    <mergeCell ref="F88:F95"/>
    <mergeCell ref="G88:G95"/>
    <mergeCell ref="H88:H95"/>
    <mergeCell ref="A1:R1"/>
    <mergeCell ref="O100:O107"/>
    <mergeCell ref="P100:P107"/>
    <mergeCell ref="Q100:Q107"/>
    <mergeCell ref="R100:R107"/>
    <mergeCell ref="E2:F5"/>
    <mergeCell ref="R16:R22"/>
    <mergeCell ref="I100:I107"/>
    <mergeCell ref="J100:J107"/>
    <mergeCell ref="K100:K107"/>
    <mergeCell ref="L100:L107"/>
    <mergeCell ref="M100:M107"/>
    <mergeCell ref="N100:N107"/>
    <mergeCell ref="C100:C107"/>
    <mergeCell ref="D100:D107"/>
    <mergeCell ref="E100:E107"/>
    <mergeCell ref="F100:F107"/>
    <mergeCell ref="G100:G107"/>
    <mergeCell ref="H100:H107"/>
    <mergeCell ref="O88:O95"/>
    <mergeCell ref="P88:P95"/>
    <mergeCell ref="Q88:Q95"/>
    <mergeCell ref="R88:R95"/>
    <mergeCell ref="A97:R97"/>
  </mergeCells>
  <conditionalFormatting sqref="G28:G35">
    <cfRule type="containsText" dxfId="15" priority="28" operator="containsText" text="Non">
      <formula>NOT(ISERROR(SEARCH("Non",G28)))</formula>
    </cfRule>
  </conditionalFormatting>
  <conditionalFormatting sqref="G28:G35">
    <cfRule type="containsText" dxfId="14" priority="27" operator="containsText" text="Oui">
      <formula>NOT(ISERROR(SEARCH("Oui",G28)))</formula>
    </cfRule>
  </conditionalFormatting>
  <conditionalFormatting sqref="F6:F7">
    <cfRule type="notContainsText" dxfId="13" priority="13" operator="notContains" text="Non">
      <formula>ISERROR(SEARCH("Non",F6))</formula>
    </cfRule>
    <cfRule type="containsText" dxfId="12" priority="14" operator="containsText" text="Non">
      <formula>NOT(ISERROR(SEARCH("Non",F6)))</formula>
    </cfRule>
  </conditionalFormatting>
  <conditionalFormatting sqref="G40:G47">
    <cfRule type="containsText" dxfId="11" priority="12" operator="containsText" text="Non">
      <formula>NOT(ISERROR(SEARCH("Non",G40)))</formula>
    </cfRule>
  </conditionalFormatting>
  <conditionalFormatting sqref="G40:G47">
    <cfRule type="containsText" dxfId="10" priority="11" operator="containsText" text="Oui">
      <formula>NOT(ISERROR(SEARCH("Oui",G40)))</formula>
    </cfRule>
  </conditionalFormatting>
  <conditionalFormatting sqref="G52:G59">
    <cfRule type="containsText" dxfId="9" priority="10" operator="containsText" text="Non">
      <formula>NOT(ISERROR(SEARCH("Non",G52)))</formula>
    </cfRule>
  </conditionalFormatting>
  <conditionalFormatting sqref="G52:G59">
    <cfRule type="containsText" dxfId="8" priority="9" operator="containsText" text="Oui">
      <formula>NOT(ISERROR(SEARCH("Oui",G52)))</formula>
    </cfRule>
  </conditionalFormatting>
  <conditionalFormatting sqref="G64:G71">
    <cfRule type="containsText" dxfId="7" priority="8" operator="containsText" text="Non">
      <formula>NOT(ISERROR(SEARCH("Non",G64)))</formula>
    </cfRule>
  </conditionalFormatting>
  <conditionalFormatting sqref="G64:G71">
    <cfRule type="containsText" dxfId="6" priority="7" operator="containsText" text="Oui">
      <formula>NOT(ISERROR(SEARCH("Oui",G64)))</formula>
    </cfRule>
  </conditionalFormatting>
  <conditionalFormatting sqref="G76:G83">
    <cfRule type="containsText" dxfId="5" priority="6" operator="containsText" text="Non">
      <formula>NOT(ISERROR(SEARCH("Non",G76)))</formula>
    </cfRule>
  </conditionalFormatting>
  <conditionalFormatting sqref="G76:G83">
    <cfRule type="containsText" dxfId="4" priority="5" operator="containsText" text="Oui">
      <formula>NOT(ISERROR(SEARCH("Oui",G76)))</formula>
    </cfRule>
  </conditionalFormatting>
  <conditionalFormatting sqref="G88:G95">
    <cfRule type="containsText" dxfId="3" priority="4" operator="containsText" text="Non">
      <formula>NOT(ISERROR(SEARCH("Non",G88)))</formula>
    </cfRule>
  </conditionalFormatting>
  <conditionalFormatting sqref="G88:G95">
    <cfRule type="containsText" dxfId="2" priority="3" operator="containsText" text="Oui">
      <formula>NOT(ISERROR(SEARCH("Oui",G88)))</formula>
    </cfRule>
  </conditionalFormatting>
  <conditionalFormatting sqref="G100:G107">
    <cfRule type="containsText" dxfId="1" priority="2" operator="containsText" text="Non">
      <formula>NOT(ISERROR(SEARCH("Non",G100)))</formula>
    </cfRule>
  </conditionalFormatting>
  <conditionalFormatting sqref="G100:G107">
    <cfRule type="containsText" dxfId="0" priority="1" operator="containsText" text="Oui">
      <formula>NOT(ISERROR(SEARCH("Oui",G100)))</formula>
    </cfRule>
  </conditionalFormatting>
  <dataValidations count="4">
    <dataValidation type="list" allowBlank="1" showInputMessage="1" showErrorMessage="1" sqref="H16:H22" xr:uid="{4773F367-98EA-4611-8D57-2B335129C9D8}">
      <formula1>"Oui,Non,Non concerné"</formula1>
    </dataValidation>
    <dataValidation type="list" allowBlank="1" showInputMessage="1" showErrorMessage="1" sqref="B16:B21" xr:uid="{F1012DE2-10F1-4FF6-9932-3F41E075B261}">
      <formula1>"Création groupes opérationnels, Projets groupes opérationnels, Diffusion résultats"</formula1>
    </dataValidation>
    <dataValidation type="list" allowBlank="1" showInputMessage="1" showErrorMessage="1" sqref="C28:C35 C40:C47 C52:C59 C64:C71 C76:C83 C88:C95 C100:C107" xr:uid="{D4B2CF7C-DD8C-4830-AB6E-2516A88506E2}">
      <formula1>"HT,TTC,0"</formula1>
    </dataValidation>
    <dataValidation type="list" allowBlank="1" showInputMessage="1" showErrorMessage="1" sqref="G28:G35 G40:G47 G52:G59 G64:G71 G76:G83 G88:G95 G100:G107" xr:uid="{08EE9CD1-F15B-4F43-B0E1-34AB8A34A7E9}">
      <formula1>"Oui,Non,0"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27B195-C1A1-4576-8E18-C6B710DF8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C2F93-ACD4-4893-BB2C-5577DBC0946A}">
  <ds:schemaRefs>
    <ds:schemaRef ds:uri="http://schemas.microsoft.com/sharepoint/v3/contenttype/forms"/>
  </ds:schemaRefs>
</ds:datastoreItem>
</file>

<file path=customXml/itemProps3.xml><?xml version="1.0" encoding="utf-8"?>
<ds:datastoreItem xmlns:ds="http://schemas.openxmlformats.org/officeDocument/2006/customXml" ds:itemID="{CFC89EB7-497D-4EF4-A2C5-254D24C34B6B}">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159e4e51-8c31-4592-99ed-7c713fc4940f"/>
    <ds:schemaRef ds:uri="bd110fdb-39a3-4ca9-8f6d-23216eadf50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A-Recettes</vt:lpstr>
      <vt:lpstr>0-Presentation poste-typeaction</vt:lpstr>
      <vt:lpstr>1.1 Frais personnel</vt:lpstr>
      <vt:lpstr>1.2 Achat &amp; prestation</vt:lpstr>
      <vt:lpstr>1.3 Déplacement &amp; hébergement</vt:lpstr>
      <vt:lpstr>1.4 Contribution en nature</vt:lpstr>
      <vt:lpstr>1.5 Coût participation agri</vt:lpstr>
      <vt:lpstr>1.6 Amortissement</vt:lpstr>
      <vt:lpstr>1.7 OCS</vt:lpstr>
      <vt:lpstr>Syn pf bénéficiaire</vt:lpstr>
      <vt:lpstr>Syn pf instructeur</vt:lpstr>
      <vt:lpstr>Accueil!Zone_d_impression</vt:lpstr>
    </vt:vector>
  </TitlesOfParts>
  <Manager/>
  <Company>Region Limousin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Roselyne VINGLASSALON</dc:creator>
  <cp:keywords/>
  <dc:description/>
  <cp:lastModifiedBy>FAURE Yoana</cp:lastModifiedBy>
  <cp:revision/>
  <dcterms:created xsi:type="dcterms:W3CDTF">2017-03-07T14:42:16Z</dcterms:created>
  <dcterms:modified xsi:type="dcterms:W3CDTF">2025-06-10T18:04:14Z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